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12" yWindow="576" windowWidth="13704" windowHeight="9528"/>
  </bookViews>
  <sheets>
    <sheet name="мониторинг КЛАСТЕР1" sheetId="11" r:id="rId1"/>
    <sheet name="динамика КЛАСТЕР1" sheetId="13" r:id="rId2"/>
    <sheet name="мониторинг КЛАСТЕР2" sheetId="10" r:id="rId3"/>
    <sheet name="динамика КЛАСТЕР2" sheetId="14" r:id="rId4"/>
    <sheet name="ГИА-11" sheetId="24" r:id="rId5"/>
    <sheet name="ГИА-9" sheetId="21" r:id="rId6"/>
    <sheet name="ВПР-4" sheetId="22" r:id="rId7"/>
    <sheet name="АТТЕСТАЦИЯ" sheetId="23" r:id="rId8"/>
    <sheet name="Лист3" sheetId="18" state="hidden" r:id="rId9"/>
  </sheets>
  <calcPr calcId="145621"/>
</workbook>
</file>

<file path=xl/calcChain.xml><?xml version="1.0" encoding="utf-8"?>
<calcChain xmlns="http://schemas.openxmlformats.org/spreadsheetml/2006/main">
  <c r="DA8" i="14" l="1"/>
  <c r="CZ8" i="14"/>
  <c r="CY8" i="14"/>
  <c r="CW8" i="14"/>
  <c r="CV8" i="14"/>
  <c r="CT8" i="14"/>
  <c r="CS8" i="14"/>
  <c r="CQ8" i="14"/>
  <c r="CP8" i="14"/>
  <c r="CN8" i="14"/>
  <c r="CL8" i="14"/>
  <c r="CJ8" i="14"/>
  <c r="CI8" i="14"/>
  <c r="CH8" i="14"/>
  <c r="CE8" i="14"/>
  <c r="CD8" i="14"/>
  <c r="CB8" i="14"/>
  <c r="CA8" i="14"/>
  <c r="BZ8" i="14"/>
  <c r="BX8" i="14"/>
  <c r="BW8" i="14"/>
  <c r="BV8" i="14"/>
  <c r="BT8" i="14"/>
  <c r="BS8" i="14"/>
  <c r="BR8" i="14"/>
  <c r="BP8" i="14"/>
  <c r="BO8" i="14"/>
  <c r="BN8" i="14"/>
  <c r="BL8" i="14"/>
  <c r="BK8" i="14"/>
  <c r="BH8" i="14"/>
  <c r="BG8" i="14"/>
  <c r="BF8" i="14"/>
  <c r="BD8" i="14"/>
  <c r="BC8" i="14"/>
  <c r="BB8" i="14"/>
  <c r="AZ8" i="14"/>
  <c r="AY8" i="14"/>
  <c r="AX8" i="14"/>
  <c r="AV8" i="14"/>
  <c r="AU8" i="14"/>
  <c r="AT8" i="14"/>
  <c r="AR8" i="14"/>
  <c r="AM8" i="14"/>
  <c r="AL8" i="14"/>
  <c r="AJ8" i="14"/>
  <c r="AI8" i="14"/>
  <c r="AH8" i="14"/>
  <c r="AF8" i="14"/>
  <c r="AE8" i="14"/>
  <c r="AD8" i="14"/>
  <c r="AB8" i="14"/>
  <c r="AA8" i="14"/>
  <c r="Z8" i="14"/>
  <c r="X8" i="14"/>
  <c r="W8" i="14"/>
  <c r="V8" i="14"/>
  <c r="T8" i="14"/>
  <c r="S8" i="14"/>
  <c r="R8" i="14"/>
  <c r="P8" i="14"/>
  <c r="O8" i="14"/>
  <c r="N8" i="14"/>
  <c r="J8" i="14"/>
  <c r="H8" i="14"/>
  <c r="G8" i="14"/>
  <c r="F8" i="14"/>
  <c r="D8" i="14"/>
  <c r="C8" i="14"/>
  <c r="B8" i="14"/>
  <c r="BE7" i="13"/>
  <c r="BD7" i="13"/>
  <c r="BC7" i="13"/>
  <c r="BA7" i="13"/>
  <c r="AZ7" i="13"/>
  <c r="AX7" i="13"/>
  <c r="AW7" i="13"/>
  <c r="AU7" i="13"/>
  <c r="AJ7" i="13"/>
  <c r="AI7" i="13"/>
  <c r="AH7" i="13"/>
  <c r="AF7" i="13"/>
  <c r="AE7" i="13"/>
  <c r="AD7" i="13"/>
  <c r="X7" i="13"/>
  <c r="W7" i="13"/>
  <c r="V7" i="13"/>
  <c r="H7" i="13"/>
  <c r="G7" i="13"/>
  <c r="F7" i="13"/>
  <c r="D7" i="13"/>
  <c r="C7" i="13"/>
  <c r="B7" i="13"/>
  <c r="CD8" i="10" l="1"/>
  <c r="BX8" i="10"/>
  <c r="CA8" i="10" s="1"/>
  <c r="BJ8" i="10"/>
  <c r="BD8" i="10"/>
  <c r="BA8" i="10"/>
  <c r="AR8" i="10"/>
  <c r="AO8" i="10"/>
  <c r="AD8" i="10"/>
  <c r="AA8" i="10"/>
  <c r="U8" i="10"/>
  <c r="R8" i="10"/>
  <c r="O8" i="10"/>
  <c r="L8" i="10"/>
  <c r="I8" i="10"/>
  <c r="F8" i="10"/>
  <c r="E8" i="10"/>
  <c r="C8" i="10"/>
  <c r="BV8" i="10" l="1"/>
  <c r="BW8" i="10" s="1"/>
  <c r="AM8" i="10"/>
  <c r="AN8" i="10" s="1"/>
  <c r="CE8" i="10" l="1"/>
  <c r="E14" i="11"/>
  <c r="E12" i="11"/>
  <c r="E10" i="11"/>
  <c r="E15" i="11"/>
  <c r="E13" i="11"/>
  <c r="E7" i="11"/>
  <c r="E5" i="11"/>
  <c r="E8" i="11"/>
  <c r="E11" i="11"/>
  <c r="E9" i="11"/>
  <c r="E6" i="11"/>
  <c r="C14" i="11"/>
  <c r="C12" i="11"/>
  <c r="C10" i="11"/>
  <c r="C15" i="11"/>
  <c r="C13" i="11"/>
  <c r="C7" i="11"/>
  <c r="C5" i="11"/>
  <c r="C8" i="11"/>
  <c r="C11" i="11"/>
  <c r="C9" i="11"/>
  <c r="C6" i="11"/>
  <c r="E10" i="10" l="1"/>
  <c r="E9" i="10"/>
  <c r="E6" i="10"/>
  <c r="E12" i="10"/>
  <c r="E7" i="10"/>
  <c r="E16" i="10"/>
  <c r="E11" i="10"/>
  <c r="E14" i="10"/>
  <c r="E15" i="10"/>
  <c r="E17" i="10"/>
  <c r="E13" i="10"/>
  <c r="E5" i="10"/>
  <c r="C10" i="10"/>
  <c r="C9" i="10"/>
  <c r="C6" i="10"/>
  <c r="C12" i="10"/>
  <c r="C7" i="10"/>
  <c r="C16" i="10"/>
  <c r="C11" i="10"/>
  <c r="C14" i="10"/>
  <c r="C15" i="10"/>
  <c r="C17" i="10"/>
  <c r="C13" i="10"/>
  <c r="C5" i="10"/>
  <c r="AP9" i="11"/>
  <c r="AD9" i="11"/>
  <c r="AA9" i="11"/>
  <c r="U9" i="11"/>
  <c r="R9" i="11"/>
  <c r="O9" i="11"/>
  <c r="I9" i="11"/>
  <c r="F9" i="11"/>
  <c r="AP11" i="11"/>
  <c r="AA11" i="11"/>
  <c r="U11" i="11"/>
  <c r="I11" i="11"/>
  <c r="F11" i="11"/>
  <c r="AP8" i="11"/>
  <c r="AA8" i="11"/>
  <c r="U8" i="11"/>
  <c r="R8" i="11"/>
  <c r="I8" i="11"/>
  <c r="F8" i="11"/>
  <c r="AP5" i="11"/>
  <c r="AD5" i="11"/>
  <c r="AA5" i="11"/>
  <c r="U5" i="11"/>
  <c r="R5" i="11"/>
  <c r="O5" i="11"/>
  <c r="I5" i="11"/>
  <c r="F5" i="11"/>
  <c r="AP7" i="11"/>
  <c r="AJ7" i="11"/>
  <c r="AD7" i="11"/>
  <c r="AA7" i="11"/>
  <c r="U7" i="11"/>
  <c r="R7" i="11"/>
  <c r="I7" i="11"/>
  <c r="F7" i="11"/>
  <c r="AP13" i="11"/>
  <c r="AD13" i="11"/>
  <c r="U13" i="11"/>
  <c r="I13" i="11"/>
  <c r="F13" i="11"/>
  <c r="AP15" i="11"/>
  <c r="AM15" i="11"/>
  <c r="AN15" i="11" s="1"/>
  <c r="AP10" i="11"/>
  <c r="AD10" i="11"/>
  <c r="AA10" i="11"/>
  <c r="U10" i="11"/>
  <c r="I10" i="11"/>
  <c r="F10" i="11"/>
  <c r="AP12" i="11"/>
  <c r="AD12" i="11"/>
  <c r="AA12" i="11"/>
  <c r="U12" i="11"/>
  <c r="R12" i="11"/>
  <c r="I12" i="11"/>
  <c r="F12" i="11"/>
  <c r="AP14" i="11"/>
  <c r="AD14" i="11"/>
  <c r="AA14" i="11"/>
  <c r="I14" i="11"/>
  <c r="F14" i="11"/>
  <c r="AP6" i="11"/>
  <c r="AJ6" i="11"/>
  <c r="AG6" i="11"/>
  <c r="U6" i="11"/>
  <c r="R6" i="11"/>
  <c r="I6" i="11"/>
  <c r="F6" i="11"/>
  <c r="CD13" i="10"/>
  <c r="BX13" i="10"/>
  <c r="CA13" i="10" s="1"/>
  <c r="BJ13" i="10"/>
  <c r="BG13" i="10"/>
  <c r="BD13" i="10"/>
  <c r="BA13" i="10"/>
  <c r="AU13" i="10"/>
  <c r="AR13" i="10"/>
  <c r="AO13" i="10"/>
  <c r="AD13" i="10"/>
  <c r="X13" i="10"/>
  <c r="U13" i="10"/>
  <c r="L13" i="10"/>
  <c r="I13" i="10"/>
  <c r="F13" i="10"/>
  <c r="CD17" i="10"/>
  <c r="BX17" i="10"/>
  <c r="CA17" i="10" s="1"/>
  <c r="BP17" i="10"/>
  <c r="BD17" i="10"/>
  <c r="AO17" i="10"/>
  <c r="AD17" i="10"/>
  <c r="X17" i="10"/>
  <c r="U17" i="10"/>
  <c r="O17" i="10"/>
  <c r="I17" i="10"/>
  <c r="F17" i="10"/>
  <c r="CD15" i="10"/>
  <c r="BX15" i="10"/>
  <c r="CA15" i="10" s="1"/>
  <c r="BJ15" i="10"/>
  <c r="BG15" i="10"/>
  <c r="BD15" i="10"/>
  <c r="BA15" i="10"/>
  <c r="AR15" i="10"/>
  <c r="AO15" i="10"/>
  <c r="AJ15" i="10"/>
  <c r="AD15" i="10"/>
  <c r="U15" i="10"/>
  <c r="R15" i="10"/>
  <c r="I15" i="10"/>
  <c r="F15" i="10"/>
  <c r="CD14" i="10"/>
  <c r="BX14" i="10"/>
  <c r="CA14" i="10" s="1"/>
  <c r="BD14" i="10"/>
  <c r="AU14" i="10"/>
  <c r="AR14" i="10"/>
  <c r="AO14" i="10"/>
  <c r="AD14" i="10"/>
  <c r="AA14" i="10"/>
  <c r="X14" i="10"/>
  <c r="U14" i="10"/>
  <c r="R14" i="10"/>
  <c r="O14" i="10"/>
  <c r="I14" i="10"/>
  <c r="F14" i="10"/>
  <c r="CD11" i="10"/>
  <c r="BX11" i="10"/>
  <c r="CA11" i="10" s="1"/>
  <c r="BG11" i="10"/>
  <c r="BD11" i="10"/>
  <c r="AU11" i="10"/>
  <c r="AR11" i="10"/>
  <c r="AO11" i="10"/>
  <c r="AD11" i="10"/>
  <c r="AA11" i="10"/>
  <c r="U11" i="10"/>
  <c r="R11" i="10"/>
  <c r="I11" i="10"/>
  <c r="F11" i="10"/>
  <c r="CD16" i="10"/>
  <c r="BX16" i="10"/>
  <c r="CA16" i="10" s="1"/>
  <c r="BS16" i="10"/>
  <c r="BG16" i="10"/>
  <c r="BD16" i="10"/>
  <c r="AX16" i="10"/>
  <c r="AR16" i="10"/>
  <c r="AO16" i="10"/>
  <c r="AD16" i="10"/>
  <c r="AA16" i="10"/>
  <c r="U16" i="10"/>
  <c r="O16" i="10"/>
  <c r="I16" i="10"/>
  <c r="F16" i="10"/>
  <c r="CD7" i="10"/>
  <c r="BX7" i="10"/>
  <c r="CA7" i="10" s="1"/>
  <c r="BJ7" i="10"/>
  <c r="BD7" i="10"/>
  <c r="BA7" i="10"/>
  <c r="AX7" i="10"/>
  <c r="AU7" i="10"/>
  <c r="AR7" i="10"/>
  <c r="AO7" i="10"/>
  <c r="AJ7" i="10"/>
  <c r="AG7" i="10"/>
  <c r="AD7" i="10"/>
  <c r="AA7" i="10"/>
  <c r="X7" i="10"/>
  <c r="U7" i="10"/>
  <c r="R7" i="10"/>
  <c r="O7" i="10"/>
  <c r="I7" i="10"/>
  <c r="F7" i="10"/>
  <c r="CD12" i="10"/>
  <c r="BX12" i="10"/>
  <c r="CA12" i="10" s="1"/>
  <c r="BS12" i="10"/>
  <c r="BP12" i="10"/>
  <c r="BJ12" i="10"/>
  <c r="BG12" i="10"/>
  <c r="BD12" i="10"/>
  <c r="AX12" i="10"/>
  <c r="AU12" i="10"/>
  <c r="AR12" i="10"/>
  <c r="AO12" i="10"/>
  <c r="AG12" i="10"/>
  <c r="AD12" i="10"/>
  <c r="AA12" i="10"/>
  <c r="U12" i="10"/>
  <c r="R12" i="10"/>
  <c r="O12" i="10"/>
  <c r="L12" i="10"/>
  <c r="I12" i="10"/>
  <c r="F12" i="10"/>
  <c r="CD6" i="10"/>
  <c r="BX6" i="10"/>
  <c r="CA6" i="10" s="1"/>
  <c r="BS6" i="10"/>
  <c r="BP6" i="10"/>
  <c r="BM6" i="10"/>
  <c r="BJ6" i="10"/>
  <c r="BG6" i="10"/>
  <c r="BD6" i="10"/>
  <c r="BA6" i="10"/>
  <c r="AX6" i="10"/>
  <c r="AU6" i="10"/>
  <c r="AR6" i="10"/>
  <c r="AO6" i="10"/>
  <c r="AJ6" i="10"/>
  <c r="AG6" i="10"/>
  <c r="AD6" i="10"/>
  <c r="AA6" i="10"/>
  <c r="X6" i="10"/>
  <c r="U6" i="10"/>
  <c r="R6" i="10"/>
  <c r="O6" i="10"/>
  <c r="L6" i="10"/>
  <c r="I6" i="10"/>
  <c r="F6" i="10"/>
  <c r="CD9" i="10"/>
  <c r="BX9" i="10"/>
  <c r="CA9" i="10" s="1"/>
  <c r="BS9" i="10"/>
  <c r="BP9" i="10"/>
  <c r="BM9" i="10"/>
  <c r="BG9" i="10"/>
  <c r="BD9" i="10"/>
  <c r="AU9" i="10"/>
  <c r="AR9" i="10"/>
  <c r="AO9" i="10"/>
  <c r="AJ9" i="10"/>
  <c r="AD9" i="10"/>
  <c r="AA9" i="10"/>
  <c r="X9" i="10"/>
  <c r="U9" i="10"/>
  <c r="R9" i="10"/>
  <c r="O9" i="10"/>
  <c r="L9" i="10"/>
  <c r="I9" i="10"/>
  <c r="F9" i="10"/>
  <c r="CD10" i="10"/>
  <c r="BX10" i="10"/>
  <c r="CA10" i="10" s="1"/>
  <c r="BS10" i="10"/>
  <c r="BP10" i="10"/>
  <c r="BM10" i="10"/>
  <c r="BJ10" i="10"/>
  <c r="BG10" i="10"/>
  <c r="BD10" i="10"/>
  <c r="BA10" i="10"/>
  <c r="AU10" i="10"/>
  <c r="AR10" i="10"/>
  <c r="AO10" i="10"/>
  <c r="AG10" i="10"/>
  <c r="AD10" i="10"/>
  <c r="AA10" i="10"/>
  <c r="U10" i="10"/>
  <c r="R10" i="10"/>
  <c r="O10" i="10"/>
  <c r="L10" i="10"/>
  <c r="I10" i="10"/>
  <c r="F10" i="10"/>
  <c r="CD5" i="10"/>
  <c r="BX5" i="10"/>
  <c r="CA5" i="10" s="1"/>
  <c r="BS5" i="10"/>
  <c r="BP5" i="10"/>
  <c r="BM5" i="10"/>
  <c r="BJ5" i="10"/>
  <c r="BG5" i="10"/>
  <c r="BD5" i="10"/>
  <c r="BA5" i="10"/>
  <c r="AX5" i="10"/>
  <c r="AU5" i="10"/>
  <c r="AR5" i="10"/>
  <c r="AO5" i="10"/>
  <c r="AJ5" i="10"/>
  <c r="AG5" i="10"/>
  <c r="AD5" i="10"/>
  <c r="AA5" i="10"/>
  <c r="U5" i="10"/>
  <c r="R5" i="10"/>
  <c r="O5" i="10"/>
  <c r="L5" i="10"/>
  <c r="I5" i="10"/>
  <c r="F5" i="10"/>
  <c r="BV16" i="10" l="1"/>
  <c r="BW16" i="10" s="1"/>
  <c r="BV17" i="10"/>
  <c r="BW17" i="10" s="1"/>
  <c r="BV11" i="10"/>
  <c r="BW11" i="10" s="1"/>
  <c r="BV15" i="10"/>
  <c r="BW15" i="10" s="1"/>
  <c r="BV5" i="10"/>
  <c r="BW5" i="10" s="1"/>
  <c r="BV7" i="10"/>
  <c r="BW7" i="10" s="1"/>
  <c r="BV10" i="10"/>
  <c r="BW10" i="10" s="1"/>
  <c r="BV9" i="10"/>
  <c r="BW9" i="10" s="1"/>
  <c r="BV6" i="10"/>
  <c r="BW6" i="10" s="1"/>
  <c r="BV12" i="10"/>
  <c r="BW12" i="10" s="1"/>
  <c r="BV14" i="10"/>
  <c r="BW14" i="10" s="1"/>
  <c r="BV13" i="10"/>
  <c r="BW13" i="10" s="1"/>
  <c r="AQ15" i="11"/>
  <c r="AM6" i="11"/>
  <c r="AN6" i="11" s="1"/>
  <c r="AQ6" i="11" s="1"/>
  <c r="AM12" i="11"/>
  <c r="AN12" i="11" s="1"/>
  <c r="AQ12" i="11" s="1"/>
  <c r="AM13" i="11"/>
  <c r="AN13" i="11" s="1"/>
  <c r="AQ13" i="11" s="1"/>
  <c r="AM5" i="11"/>
  <c r="AN5" i="11" s="1"/>
  <c r="AQ5" i="11" s="1"/>
  <c r="AM11" i="11"/>
  <c r="AN11" i="11" s="1"/>
  <c r="AQ11" i="11" s="1"/>
  <c r="AM7" i="11"/>
  <c r="AN7" i="11" s="1"/>
  <c r="AQ7" i="11" s="1"/>
  <c r="AM14" i="11"/>
  <c r="AN14" i="11" s="1"/>
  <c r="AQ14" i="11" s="1"/>
  <c r="AM10" i="11"/>
  <c r="AN10" i="11" s="1"/>
  <c r="AQ10" i="11" s="1"/>
  <c r="AM8" i="11"/>
  <c r="AN8" i="11" s="1"/>
  <c r="AQ8" i="11" s="1"/>
  <c r="AM9" i="11"/>
  <c r="AN9" i="11" s="1"/>
  <c r="AQ9" i="11" s="1"/>
  <c r="AM13" i="10"/>
  <c r="AN13" i="10" s="1"/>
  <c r="AM14" i="10"/>
  <c r="AN14" i="10" s="1"/>
  <c r="AM17" i="10"/>
  <c r="AN17" i="10" s="1"/>
  <c r="CE17" i="10" s="1"/>
  <c r="AM6" i="10"/>
  <c r="AN6" i="10" s="1"/>
  <c r="AM11" i="10"/>
  <c r="AN11" i="10" s="1"/>
  <c r="AM9" i="10"/>
  <c r="AN9" i="10" s="1"/>
  <c r="AM5" i="10"/>
  <c r="AN5" i="10" s="1"/>
  <c r="AM7" i="10"/>
  <c r="AN7" i="10" s="1"/>
  <c r="AM15" i="10"/>
  <c r="AN15" i="10" s="1"/>
  <c r="CE15" i="10" s="1"/>
  <c r="AM12" i="10"/>
  <c r="AN12" i="10" s="1"/>
  <c r="AM16" i="10"/>
  <c r="AN16" i="10" s="1"/>
  <c r="AM10" i="10"/>
  <c r="AN10" i="10" s="1"/>
  <c r="CE10" i="10" s="1"/>
  <c r="CE16" i="10" l="1"/>
  <c r="CE13" i="10"/>
  <c r="CE9" i="10"/>
  <c r="CE7" i="10"/>
  <c r="CE14" i="10"/>
  <c r="CE5" i="10"/>
  <c r="CE11" i="10"/>
  <c r="CE12" i="10"/>
  <c r="CE6" i="10"/>
</calcChain>
</file>

<file path=xl/sharedStrings.xml><?xml version="1.0" encoding="utf-8"?>
<sst xmlns="http://schemas.openxmlformats.org/spreadsheetml/2006/main" count="740" uniqueCount="102">
  <si>
    <t>МАТ</t>
  </si>
  <si>
    <t>ФИЗ</t>
  </si>
  <si>
    <t>ИНФ</t>
  </si>
  <si>
    <t>ХИМ</t>
  </si>
  <si>
    <t>ОБЩ</t>
  </si>
  <si>
    <t>ИСТ</t>
  </si>
  <si>
    <t>БИО</t>
  </si>
  <si>
    <t>ГЕО</t>
  </si>
  <si>
    <t>ЛИТ</t>
  </si>
  <si>
    <t>АНГ</t>
  </si>
  <si>
    <t>показатель</t>
  </si>
  <si>
    <t>ОО</t>
  </si>
  <si>
    <t>Доля победителей и призеров предметных олимпиад, утвержденных приказом Министерства науки и высшего образования РФ - обучающихся в ОО</t>
  </si>
  <si>
    <t>общ</t>
  </si>
  <si>
    <t>б 60</t>
  </si>
  <si>
    <t>4 и 5</t>
  </si>
  <si>
    <t>кол</t>
  </si>
  <si>
    <t>с коэфф</t>
  </si>
  <si>
    <t>сумма показателей</t>
  </si>
  <si>
    <t>коэфф</t>
  </si>
  <si>
    <t>ИТОГО</t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</si>
  <si>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1</t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</si>
  <si>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2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</si>
  <si>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3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</si>
  <si>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4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</si>
  <si>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5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</si>
  <si>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6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</si>
  <si>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7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</si>
  <si>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8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</si>
  <si>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9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</si>
  <si>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10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</si>
  <si>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11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</si>
  <si>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12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</si>
  <si>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13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</si>
  <si>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0"/>
        <color theme="1"/>
        <rFont val="Times New Roman"/>
        <family val="1"/>
        <charset val="204"/>
      </rPr>
      <t>27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</si>
  <si>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Доля выпускников начальной школы, получивших «4» и «5» по итогам </t>
    </r>
    <r>
      <rPr>
        <b/>
        <sz val="10"/>
        <color rgb="FF000000"/>
        <rFont val="Times New Roman"/>
        <family val="1"/>
        <charset val="204"/>
      </rPr>
      <t>ВПР</t>
    </r>
    <r>
      <rPr>
        <b/>
        <sz val="10"/>
        <color theme="1"/>
        <rFont val="Times New Roman"/>
        <family val="1"/>
        <charset val="204"/>
      </rPr>
      <t xml:space="preserve"> по русскому языку</t>
    </r>
  </si>
  <si>
    <r>
      <t xml:space="preserve">Доля выпускников начальной школы, получивших «4» и «5» по итогам </t>
    </r>
    <r>
      <rPr>
        <b/>
        <sz val="10"/>
        <color rgb="FF000000"/>
        <rFont val="Times New Roman"/>
        <family val="1"/>
        <charset val="204"/>
      </rPr>
      <t>ВПР</t>
    </r>
    <r>
      <rPr>
        <b/>
        <sz val="10"/>
        <color theme="1"/>
        <rFont val="Times New Roman"/>
        <family val="1"/>
        <charset val="204"/>
      </rPr>
      <t xml:space="preserve"> по математике</t>
    </r>
  </si>
  <si>
    <r>
      <t xml:space="preserve">Доля </t>
    </r>
    <r>
      <rPr>
        <b/>
        <sz val="10"/>
        <color rgb="FF000000"/>
        <rFont val="Times New Roman"/>
        <family val="1"/>
        <charset val="204"/>
      </rPr>
      <t xml:space="preserve">участников ГИА-9 в форме ОГЭ, </t>
    </r>
    <r>
      <rPr>
        <b/>
        <sz val="10"/>
        <color theme="1"/>
        <rFont val="Times New Roman"/>
        <family val="1"/>
        <charset val="204"/>
      </rPr>
      <t xml:space="preserve">получивших «4» и «5» </t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</si>
  <si>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14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</si>
  <si>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15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</si>
  <si>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16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</si>
  <si>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17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</si>
  <si>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18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</si>
  <si>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19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</si>
  <si>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20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</si>
  <si>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21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</si>
  <si>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22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</si>
  <si>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23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</si>
  <si>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24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</si>
  <si>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25</t>
    </r>
    <r>
      <rPr>
        <sz val="11"/>
        <color theme="1"/>
        <rFont val="Calibri"/>
        <family val="2"/>
        <charset val="204"/>
        <scheme val="minor"/>
      </rPr>
      <t/>
    </r>
  </si>
  <si>
    <r>
      <t>y</t>
    </r>
    <r>
      <rPr>
        <b/>
        <vertAlign val="subscript"/>
        <sz val="11"/>
        <color theme="1"/>
        <rFont val="Times New Roman"/>
        <family val="1"/>
        <charset val="204"/>
      </rPr>
      <t>26</t>
    </r>
    <r>
      <rPr>
        <sz val="11"/>
        <color theme="1"/>
        <rFont val="Calibri"/>
        <family val="2"/>
        <charset val="204"/>
        <scheme val="minor"/>
      </rPr>
      <t/>
    </r>
  </si>
  <si>
    <r>
      <t xml:space="preserve">Доля </t>
    </r>
    <r>
      <rPr>
        <b/>
        <sz val="9"/>
        <color rgb="FF000000"/>
        <rFont val="Times New Roman"/>
        <family val="1"/>
        <charset val="204"/>
      </rPr>
      <t>выпускников текущего года, получивших более 60 баллов по результатам ГИА-11 (ЕГЭ)</t>
    </r>
  </si>
  <si>
    <r>
      <t xml:space="preserve">Доля </t>
    </r>
    <r>
      <rPr>
        <b/>
        <sz val="9"/>
        <color rgb="FF000000"/>
        <rFont val="Times New Roman"/>
        <family val="1"/>
        <charset val="204"/>
      </rPr>
      <t>выпускников текущего года, получивших «4» и «5» по результатам ГИА-11 (ЕГЭ)</t>
    </r>
    <r>
      <rPr>
        <b/>
        <sz val="9"/>
        <color theme="1"/>
        <rFont val="Times New Roman"/>
        <family val="1"/>
        <charset val="204"/>
      </rPr>
      <t xml:space="preserve"> по математике базового уровня</t>
    </r>
  </si>
  <si>
    <r>
      <t>Наличие ВТГ</t>
    </r>
    <r>
      <rPr>
        <b/>
        <sz val="9"/>
        <color rgb="FF000000"/>
        <rFont val="Times New Roman"/>
        <family val="1"/>
        <charset val="204"/>
      </rPr>
      <t>, получивших 100 баллов по результатам ГИА-11</t>
    </r>
  </si>
  <si>
    <t>2018-2019</t>
  </si>
  <si>
    <t>2017-2018</t>
  </si>
  <si>
    <t>динамика</t>
  </si>
  <si>
    <t>Динамика среднего балла ГИА-9 (ОГЭ)</t>
  </si>
  <si>
    <t>Динамика среднего балла ГИА-11 (ЕГЭ)</t>
  </si>
  <si>
    <t>2016-2017</t>
  </si>
  <si>
    <t>Динамика доли педагогических работников, имеющих первую и высшую квалификационную категорию</t>
  </si>
  <si>
    <t>СУММА</t>
  </si>
  <si>
    <t>ОО кластера 2 с низкими результатами</t>
  </si>
  <si>
    <t>РУС</t>
  </si>
  <si>
    <t>все ОО кластера 2</t>
  </si>
  <si>
    <t>все ОО кластера 1</t>
  </si>
  <si>
    <t>ОО кластера 1 с низкими результатами</t>
  </si>
  <si>
    <t>ГБОУ НАО "XXXX"</t>
  </si>
  <si>
    <t xml:space="preserve">ОО с низкими результатами обучения </t>
  </si>
  <si>
    <t>ГБОУ НАО "XXXX"*</t>
  </si>
  <si>
    <t>*Обозначения:</t>
  </si>
  <si>
    <t>средний по всем ОО НАО:</t>
  </si>
  <si>
    <t>средний по кластеру 2</t>
  </si>
  <si>
    <t>РУССКИЙ ЯЗЫК</t>
  </si>
  <si>
    <t>МАТЕМАТИКА</t>
  </si>
  <si>
    <t>ФИЗИКА</t>
  </si>
  <si>
    <t>ИНФОРМАТИКА</t>
  </si>
  <si>
    <t>ХИМИЯ</t>
  </si>
  <si>
    <t>ОБЩЕСТВОЗНАНИЕ</t>
  </si>
  <si>
    <t>ИСТОРИЯ</t>
  </si>
  <si>
    <t>БИОЛОГИЯ</t>
  </si>
  <si>
    <t>ГЕОГРАФИЯ</t>
  </si>
  <si>
    <t>ЛИТЕРАТУРА</t>
  </si>
  <si>
    <t>АНГЛИЙСКИЙ ЯЗЫК</t>
  </si>
  <si>
    <t>МАТЕМАТИКА (ПРОФ)</t>
  </si>
  <si>
    <t>МАТЕМАТИКА (БАЗ)</t>
  </si>
  <si>
    <t>ОКРУЖАЮЩИЙ МИР</t>
  </si>
  <si>
    <t>Динамика среднего балла результатов ВПР выпускников начальной школы</t>
  </si>
  <si>
    <t>средний по ОО с низкими результатами</t>
  </si>
  <si>
    <t>все ОО кластера 3</t>
  </si>
  <si>
    <t>все ОО кластера 4</t>
  </si>
  <si>
    <t>все ОО кластера 5</t>
  </si>
  <si>
    <t>все ОО кластера 6</t>
  </si>
  <si>
    <t>все ОО кластера 7</t>
  </si>
  <si>
    <t>все ОО кластера 8</t>
  </si>
  <si>
    <t>все ОО кластера 9</t>
  </si>
  <si>
    <t>все ОО кластера 10</t>
  </si>
  <si>
    <t>все ОО кластера 11</t>
  </si>
  <si>
    <t>ПРЕДМЕТ</t>
  </si>
  <si>
    <t>ГОД</t>
  </si>
  <si>
    <t>все ОО</t>
  </si>
  <si>
    <t>ИНФОРМАТИКА И ИКТ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</si>
</sst>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vertAlign val="subscript"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vertAlign val="subscript"/>
      <sz val="11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Fill="1"/>
    <xf numFmtId="0" fontId="8" fillId="0" borderId="1" xfId="0" applyFont="1" applyFill="1" applyBorder="1"/>
    <xf numFmtId="0" fontId="2" fillId="6" borderId="0" xfId="0" applyFont="1" applyFill="1"/>
    <xf numFmtId="0" fontId="2" fillId="7" borderId="9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 vertical="center"/>
    </xf>
    <xf numFmtId="164" fontId="17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/>
    </xf>
    <xf numFmtId="0" fontId="10" fillId="0" borderId="0" xfId="0" applyFont="1" applyFill="1"/>
    <xf numFmtId="0" fontId="2" fillId="0" borderId="0" xfId="0" applyFont="1" applyFill="1" applyAlignment="1">
      <alignment horizontal="center"/>
    </xf>
    <xf numFmtId="0" fontId="2" fillId="9" borderId="1" xfId="0" applyFont="1" applyFill="1" applyBorder="1" applyAlignment="1">
      <alignment horizontal="center" vertical="center" textRotation="90" wrapText="1"/>
    </xf>
    <xf numFmtId="2" fontId="19" fillId="9" borderId="1" xfId="0" applyNumberFormat="1" applyFont="1" applyFill="1" applyBorder="1" applyAlignment="1">
      <alignment horizontal="center" vertical="center"/>
    </xf>
    <xf numFmtId="2" fontId="10" fillId="9" borderId="1" xfId="0" applyNumberFormat="1" applyFont="1" applyFill="1" applyBorder="1" applyAlignment="1">
      <alignment horizontal="center" vertical="center"/>
    </xf>
    <xf numFmtId="2" fontId="17" fillId="10" borderId="1" xfId="0" applyNumberFormat="1" applyFont="1" applyFill="1" applyBorder="1" applyAlignment="1">
      <alignment horizontal="center" vertical="center"/>
    </xf>
    <xf numFmtId="0" fontId="10" fillId="10" borderId="11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textRotation="90" wrapText="1"/>
    </xf>
    <xf numFmtId="0" fontId="3" fillId="10" borderId="1" xfId="0" applyFont="1" applyFill="1" applyBorder="1" applyAlignment="1">
      <alignment horizontal="center" vertical="center" textRotation="90" wrapText="1"/>
    </xf>
    <xf numFmtId="2" fontId="19" fillId="10" borderId="1" xfId="0" applyNumberFormat="1" applyFont="1" applyFill="1" applyBorder="1" applyAlignment="1">
      <alignment horizontal="center" vertical="center"/>
    </xf>
    <xf numFmtId="2" fontId="3" fillId="10" borderId="1" xfId="0" applyNumberFormat="1" applyFon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9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/>
    </xf>
    <xf numFmtId="0" fontId="10" fillId="10" borderId="1" xfId="0" applyFont="1" applyFill="1" applyBorder="1" applyAlignment="1">
      <alignment horizontal="left" vertical="center"/>
    </xf>
    <xf numFmtId="0" fontId="20" fillId="10" borderId="1" xfId="0" applyFont="1" applyFill="1" applyBorder="1" applyAlignment="1">
      <alignment horizontal="left" vertical="center" wrapText="1"/>
    </xf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wrapText="1"/>
    </xf>
    <xf numFmtId="0" fontId="0" fillId="0" borderId="1" xfId="0" applyBorder="1" applyAlignment="1">
      <alignment textRotation="90" wrapText="1"/>
    </xf>
    <xf numFmtId="0" fontId="0" fillId="0" borderId="0" xfId="0" applyAlignment="1">
      <alignment textRotation="90" wrapText="1"/>
    </xf>
    <xf numFmtId="0" fontId="2" fillId="9" borderId="4" xfId="0" applyFont="1" applyFill="1" applyBorder="1" applyAlignment="1">
      <alignment horizontal="center" vertical="center" textRotation="90" wrapText="1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4" borderId="6" xfId="0" applyFont="1" applyFill="1" applyBorder="1" applyAlignment="1" applyProtection="1">
      <alignment horizontal="center" vertical="center"/>
      <protection hidden="1"/>
    </xf>
    <xf numFmtId="0" fontId="10" fillId="4" borderId="4" xfId="0" applyFont="1" applyFill="1" applyBorder="1" applyAlignment="1" applyProtection="1">
      <alignment horizontal="center" vertical="center"/>
      <protection hidden="1"/>
    </xf>
    <xf numFmtId="0" fontId="10" fillId="4" borderId="3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/>
      <protection hidden="1"/>
    </xf>
    <xf numFmtId="0" fontId="13" fillId="5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4" borderId="2" xfId="0" applyFont="1" applyFill="1" applyBorder="1" applyAlignment="1" applyProtection="1">
      <alignment horizontal="center" vertical="center"/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4" xfId="0" applyFont="1" applyFill="1" applyBorder="1" applyAlignment="1" applyProtection="1">
      <alignment horizontal="center" vertical="center" wrapText="1"/>
      <protection hidden="1"/>
    </xf>
    <xf numFmtId="0" fontId="10" fillId="4" borderId="9" xfId="0" applyFont="1" applyFill="1" applyBorder="1" applyAlignment="1" applyProtection="1">
      <alignment horizontal="center" vertical="center" wrapText="1"/>
      <protection hidden="1"/>
    </xf>
    <xf numFmtId="0" fontId="10" fillId="4" borderId="3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0" fillId="4" borderId="8" xfId="0" applyFont="1" applyFill="1" applyBorder="1" applyAlignment="1" applyProtection="1">
      <alignment horizontal="center" vertical="center"/>
      <protection hidden="1"/>
    </xf>
    <xf numFmtId="0" fontId="10" fillId="4" borderId="11" xfId="0" applyFont="1" applyFill="1" applyBorder="1" applyAlignment="1" applyProtection="1">
      <alignment horizontal="center" textRotation="90" wrapText="1"/>
      <protection hidden="1"/>
    </xf>
    <xf numFmtId="0" fontId="3" fillId="4" borderId="11" xfId="0" applyFont="1" applyFill="1" applyBorder="1" applyAlignment="1" applyProtection="1">
      <alignment horizontal="center" vertical="center" textRotation="90" wrapText="1"/>
      <protection hidden="1"/>
    </xf>
    <xf numFmtId="0" fontId="2" fillId="0" borderId="0" xfId="0" applyFont="1" applyProtection="1">
      <protection hidden="1"/>
    </xf>
    <xf numFmtId="0" fontId="10" fillId="4" borderId="1" xfId="0" applyFont="1" applyFill="1" applyBorder="1" applyAlignment="1" applyProtection="1">
      <alignment horizontal="center" vertical="center" wrapText="1"/>
      <protection hidden="1"/>
    </xf>
    <xf numFmtId="0" fontId="10" fillId="4" borderId="1" xfId="0" applyFont="1" applyFill="1" applyBorder="1" applyAlignment="1" applyProtection="1">
      <alignment horizontal="center" vertical="center" textRotation="90" wrapText="1"/>
      <protection hidden="1"/>
    </xf>
    <xf numFmtId="0" fontId="10" fillId="4" borderId="1" xfId="0" applyFont="1" applyFill="1" applyBorder="1" applyAlignment="1" applyProtection="1">
      <alignment horizontal="center" vertical="center" textRotation="90"/>
      <protection hidden="1"/>
    </xf>
    <xf numFmtId="0" fontId="10" fillId="4" borderId="12" xfId="0" applyFont="1" applyFill="1" applyBorder="1" applyAlignment="1" applyProtection="1">
      <alignment horizontal="center" textRotation="90" wrapText="1"/>
      <protection hidden="1"/>
    </xf>
    <xf numFmtId="0" fontId="3" fillId="4" borderId="12" xfId="0" applyFont="1" applyFill="1" applyBorder="1" applyAlignment="1" applyProtection="1">
      <alignment horizontal="center" vertical="center" textRotation="90" wrapText="1"/>
      <protection hidden="1"/>
    </xf>
    <xf numFmtId="0" fontId="9" fillId="4" borderId="1" xfId="0" applyFont="1" applyFill="1" applyBorder="1" applyAlignment="1" applyProtection="1">
      <alignment horizontal="center" vertical="center" textRotation="90" wrapText="1"/>
      <protection hidden="1"/>
    </xf>
    <xf numFmtId="0" fontId="8" fillId="0" borderId="1" xfId="0" applyFont="1" applyFill="1" applyBorder="1" applyProtection="1">
      <protection hidden="1"/>
    </xf>
    <xf numFmtId="2" fontId="5" fillId="0" borderId="1" xfId="0" applyNumberFormat="1" applyFont="1" applyFill="1" applyBorder="1" applyAlignment="1" applyProtection="1">
      <alignment horizontal="center"/>
      <protection hidden="1"/>
    </xf>
    <xf numFmtId="2" fontId="4" fillId="4" borderId="1" xfId="0" applyNumberFormat="1" applyFont="1" applyFill="1" applyBorder="1" applyAlignment="1" applyProtection="1">
      <alignment horizontal="center"/>
      <protection hidden="1"/>
    </xf>
    <xf numFmtId="2" fontId="5" fillId="0" borderId="1" xfId="0" applyNumberFormat="1" applyFont="1" applyFill="1" applyBorder="1" applyAlignment="1" applyProtection="1">
      <alignment horizontal="center" vertical="center"/>
      <protection hidden="1"/>
    </xf>
    <xf numFmtId="2" fontId="4" fillId="4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2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6" fillId="0" borderId="1" xfId="0" applyFont="1" applyFill="1" applyBorder="1" applyAlignment="1" applyProtection="1">
      <alignment horizontal="center" vertical="center"/>
      <protection hidden="1"/>
    </xf>
    <xf numFmtId="1" fontId="6" fillId="0" borderId="1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 applyProtection="1">
      <alignment horizontal="center" vertical="center"/>
      <protection hidden="1"/>
    </xf>
    <xf numFmtId="1" fontId="2" fillId="0" borderId="1" xfId="0" applyNumberFormat="1" applyFont="1" applyFill="1" applyBorder="1" applyAlignment="1" applyProtection="1">
      <alignment horizontal="center" vertical="center"/>
      <protection hidden="1"/>
    </xf>
    <xf numFmtId="0" fontId="3" fillId="4" borderId="1" xfId="0" applyFont="1" applyFill="1" applyBorder="1" applyAlignment="1" applyProtection="1">
      <alignment horizontal="center" vertical="center"/>
      <protection hidden="1"/>
    </xf>
    <xf numFmtId="2" fontId="13" fillId="5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Protection="1"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Protection="1"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0" borderId="0" xfId="0" applyFont="1" applyFill="1" applyAlignment="1" applyProtection="1">
      <protection hidden="1"/>
    </xf>
    <xf numFmtId="0" fontId="2" fillId="9" borderId="1" xfId="0" applyFont="1" applyFill="1" applyBorder="1" applyAlignment="1" applyProtection="1">
      <alignment horizontal="center" vertical="center" wrapText="1"/>
      <protection hidden="1"/>
    </xf>
    <xf numFmtId="0" fontId="10" fillId="9" borderId="1" xfId="0" applyFont="1" applyFill="1" applyBorder="1" applyAlignment="1" applyProtection="1">
      <alignment horizontal="center" vertical="center" wrapText="1"/>
      <protection hidden="1"/>
    </xf>
    <xf numFmtId="0" fontId="2" fillId="9" borderId="0" xfId="0" applyFont="1" applyFill="1" applyAlignment="1" applyProtection="1">
      <alignment horizontal="center" vertical="center" wrapText="1"/>
      <protection hidden="1"/>
    </xf>
    <xf numFmtId="0" fontId="10" fillId="9" borderId="1" xfId="0" applyFont="1" applyFill="1" applyBorder="1" applyAlignment="1" applyProtection="1">
      <alignment horizontal="center" vertical="center"/>
      <protection hidden="1"/>
    </xf>
    <xf numFmtId="0" fontId="10" fillId="9" borderId="4" xfId="0" applyFont="1" applyFill="1" applyBorder="1" applyAlignment="1" applyProtection="1">
      <alignment horizontal="center" vertical="center" wrapText="1"/>
      <protection hidden="1"/>
    </xf>
    <xf numFmtId="0" fontId="10" fillId="9" borderId="9" xfId="0" applyFont="1" applyFill="1" applyBorder="1" applyAlignment="1" applyProtection="1">
      <alignment horizontal="center" vertical="center" wrapText="1"/>
      <protection hidden="1"/>
    </xf>
    <xf numFmtId="0" fontId="10" fillId="9" borderId="3" xfId="0" applyFont="1" applyFill="1" applyBorder="1" applyAlignment="1" applyProtection="1">
      <alignment horizontal="center" vertical="center" wrapText="1"/>
      <protection hidden="1"/>
    </xf>
    <xf numFmtId="0" fontId="2" fillId="9" borderId="0" xfId="0" applyFont="1" applyFill="1" applyProtection="1">
      <protection hidden="1"/>
    </xf>
    <xf numFmtId="0" fontId="2" fillId="9" borderId="1" xfId="0" applyFont="1" applyFill="1" applyBorder="1" applyAlignment="1" applyProtection="1">
      <alignment horizontal="center" vertical="center" wrapText="1"/>
      <protection hidden="1"/>
    </xf>
    <xf numFmtId="0" fontId="2" fillId="9" borderId="1" xfId="0" applyFont="1" applyFill="1" applyBorder="1" applyAlignment="1" applyProtection="1">
      <alignment horizontal="center" vertical="center" textRotation="90" wrapText="1"/>
      <protection hidden="1"/>
    </xf>
    <xf numFmtId="0" fontId="3" fillId="9" borderId="1" xfId="0" applyFont="1" applyFill="1" applyBorder="1" applyAlignment="1" applyProtection="1">
      <alignment horizontal="center" vertical="center" textRotation="90" wrapText="1"/>
      <protection hidden="1"/>
    </xf>
    <xf numFmtId="2" fontId="18" fillId="0" borderId="1" xfId="0" applyNumberFormat="1" applyFont="1" applyFill="1" applyBorder="1" applyAlignment="1" applyProtection="1">
      <alignment horizontal="center" vertical="center"/>
      <protection hidden="1"/>
    </xf>
    <xf numFmtId="2" fontId="17" fillId="9" borderId="1" xfId="0" applyNumberFormat="1" applyFont="1" applyFill="1" applyBorder="1" applyAlignment="1" applyProtection="1">
      <alignment horizontal="center" vertical="center"/>
      <protection hidden="1"/>
    </xf>
    <xf numFmtId="2" fontId="17" fillId="0" borderId="1" xfId="0" applyNumberFormat="1" applyFont="1" applyFill="1" applyBorder="1" applyAlignment="1" applyProtection="1">
      <alignment horizontal="center" vertical="center"/>
      <protection hidden="1"/>
    </xf>
    <xf numFmtId="2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0" fillId="9" borderId="1" xfId="0" applyFont="1" applyFill="1" applyBorder="1" applyAlignment="1" applyProtection="1">
      <alignment horizontal="left" vertical="center" wrapText="1"/>
      <protection hidden="1"/>
    </xf>
    <xf numFmtId="2" fontId="19" fillId="9" borderId="1" xfId="0" applyNumberFormat="1" applyFont="1" applyFill="1" applyBorder="1" applyAlignment="1" applyProtection="1">
      <alignment horizontal="center" vertical="center"/>
      <protection hidden="1"/>
    </xf>
    <xf numFmtId="2" fontId="3" fillId="9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Protection="1">
      <protection hidden="1"/>
    </xf>
    <xf numFmtId="0" fontId="20" fillId="9" borderId="1" xfId="0" applyFont="1" applyFill="1" applyBorder="1" applyAlignment="1" applyProtection="1">
      <alignment horizontal="left" vertical="center"/>
      <protection hidden="1"/>
    </xf>
    <xf numFmtId="2" fontId="10" fillId="9" borderId="1" xfId="0" applyNumberFormat="1" applyFont="1" applyFill="1" applyBorder="1" applyAlignment="1" applyProtection="1">
      <alignment horizontal="center" vertical="center"/>
      <protection hidden="1"/>
    </xf>
    <xf numFmtId="0" fontId="10" fillId="9" borderId="1" xfId="0" applyFont="1" applyFill="1" applyBorder="1" applyAlignment="1" applyProtection="1">
      <alignment horizontal="center" vertical="center"/>
      <protection hidden="1"/>
    </xf>
    <xf numFmtId="2" fontId="2" fillId="9" borderId="1" xfId="0" applyNumberFormat="1" applyFont="1" applyFill="1" applyBorder="1" applyAlignment="1" applyProtection="1">
      <alignment horizontal="center" vertical="center"/>
      <protection hidden="1"/>
    </xf>
    <xf numFmtId="2" fontId="20" fillId="9" borderId="1" xfId="0" applyNumberFormat="1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3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7" fillId="3" borderId="9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13" fillId="8" borderId="11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9" xfId="0" applyFont="1" applyFill="1" applyBorder="1" applyAlignment="1" applyProtection="1">
      <alignment horizontal="center" vertical="center" wrapText="1"/>
      <protection hidden="1"/>
    </xf>
    <xf numFmtId="0" fontId="10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4" xfId="0" applyFont="1" applyFill="1" applyBorder="1" applyAlignment="1" applyProtection="1">
      <alignment horizontal="center" vertical="center" wrapText="1"/>
      <protection hidden="1"/>
    </xf>
    <xf numFmtId="0" fontId="9" fillId="3" borderId="9" xfId="0" applyFont="1" applyFill="1" applyBorder="1" applyAlignment="1" applyProtection="1">
      <alignment horizontal="center" vertical="center" wrapText="1"/>
      <protection hidden="1"/>
    </xf>
    <xf numFmtId="0" fontId="9" fillId="3" borderId="3" xfId="0" applyFont="1" applyFill="1" applyBorder="1" applyAlignment="1" applyProtection="1">
      <alignment horizontal="center" vertical="center" wrapText="1"/>
      <protection hidden="1"/>
    </xf>
    <xf numFmtId="0" fontId="9" fillId="3" borderId="5" xfId="0" applyFont="1" applyFill="1" applyBorder="1" applyAlignment="1" applyProtection="1">
      <alignment horizontal="center" vertical="center" wrapText="1"/>
      <protection hidden="1"/>
    </xf>
    <xf numFmtId="0" fontId="9" fillId="3" borderId="13" xfId="0" applyFont="1" applyFill="1" applyBorder="1" applyAlignment="1" applyProtection="1">
      <alignment horizontal="center" vertical="center" wrapText="1"/>
      <protection hidden="1"/>
    </xf>
    <xf numFmtId="0" fontId="9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5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3" fillId="8" borderId="14" xfId="0" applyFont="1" applyFill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10" fillId="3" borderId="11" xfId="0" applyFont="1" applyFill="1" applyBorder="1" applyAlignment="1" applyProtection="1">
      <alignment horizontal="center" vertical="center" textRotation="90" wrapText="1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9" fillId="3" borderId="7" xfId="0" applyFont="1" applyFill="1" applyBorder="1" applyAlignment="1" applyProtection="1">
      <alignment horizontal="center" vertical="center" wrapText="1"/>
      <protection hidden="1"/>
    </xf>
    <xf numFmtId="0" fontId="9" fillId="3" borderId="10" xfId="0" applyFont="1" applyFill="1" applyBorder="1" applyAlignment="1" applyProtection="1">
      <alignment horizontal="center" vertical="center" wrapText="1"/>
      <protection hidden="1"/>
    </xf>
    <xf numFmtId="0" fontId="10" fillId="3" borderId="7" xfId="0" applyFont="1" applyFill="1" applyBorder="1" applyAlignment="1" applyProtection="1">
      <alignment horizontal="center" vertical="center" wrapText="1"/>
      <protection hidden="1"/>
    </xf>
    <xf numFmtId="0" fontId="10" fillId="3" borderId="8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wrapText="1"/>
      <protection hidden="1"/>
    </xf>
    <xf numFmtId="0" fontId="10" fillId="3" borderId="1" xfId="0" applyFont="1" applyFill="1" applyBorder="1" applyAlignment="1" applyProtection="1">
      <alignment horizontal="center" vertical="center" textRotation="90" wrapText="1"/>
      <protection hidden="1"/>
    </xf>
    <xf numFmtId="0" fontId="10" fillId="3" borderId="1" xfId="0" applyFont="1" applyFill="1" applyBorder="1" applyAlignment="1" applyProtection="1">
      <alignment horizontal="center" vertical="center" textRotation="90"/>
      <protection hidden="1"/>
    </xf>
    <xf numFmtId="0" fontId="10" fillId="3" borderId="12" xfId="0" applyFont="1" applyFill="1" applyBorder="1" applyAlignment="1" applyProtection="1">
      <alignment horizontal="center" vertical="center" textRotation="90" wrapText="1"/>
      <protection hidden="1"/>
    </xf>
    <xf numFmtId="0" fontId="9" fillId="3" borderId="1" xfId="0" applyFont="1" applyFill="1" applyBorder="1" applyAlignment="1" applyProtection="1">
      <alignment horizontal="center" vertical="center" textRotation="90"/>
      <protection hidden="1"/>
    </xf>
    <xf numFmtId="0" fontId="9" fillId="3" borderId="1" xfId="0" applyFont="1" applyFill="1" applyBorder="1" applyAlignment="1" applyProtection="1">
      <alignment horizontal="center" vertical="center" textRotation="90" wrapText="1"/>
      <protection hidden="1"/>
    </xf>
    <xf numFmtId="0" fontId="13" fillId="8" borderId="12" xfId="0" applyFont="1" applyFill="1" applyBorder="1" applyAlignment="1" applyProtection="1">
      <alignment horizontal="center" vertical="center"/>
      <protection hidden="1"/>
    </xf>
    <xf numFmtId="2" fontId="4" fillId="3" borderId="1" xfId="0" applyNumberFormat="1" applyFont="1" applyFill="1" applyBorder="1" applyAlignment="1" applyProtection="1">
      <alignment horizontal="center"/>
      <protection hidden="1"/>
    </xf>
    <xf numFmtId="2" fontId="4" fillId="3" borderId="1" xfId="0" applyNumberFormat="1" applyFont="1" applyFill="1" applyBorder="1" applyAlignment="1" applyProtection="1">
      <alignment horizontal="center" vertical="center"/>
      <protection hidden="1"/>
    </xf>
    <xf numFmtId="0" fontId="6" fillId="0" borderId="1" xfId="1" applyNumberFormat="1" applyFont="1" applyFill="1" applyBorder="1" applyAlignment="1" applyProtection="1">
      <alignment horizontal="center" vertical="center"/>
      <protection hidden="1"/>
    </xf>
    <xf numFmtId="2" fontId="7" fillId="3" borderId="1" xfId="0" applyNumberFormat="1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Protection="1">
      <protection hidden="1"/>
    </xf>
    <xf numFmtId="0" fontId="5" fillId="0" borderId="1" xfId="0" applyNumberFormat="1" applyFont="1" applyFill="1" applyBorder="1" applyAlignment="1" applyProtection="1">
      <alignment horizontal="center" vertical="center"/>
      <protection hidden="1"/>
    </xf>
    <xf numFmtId="1" fontId="5" fillId="0" borderId="1" xfId="0" applyNumberFormat="1" applyFont="1" applyFill="1" applyBorder="1" applyAlignment="1" applyProtection="1">
      <alignment horizontal="center" vertical="center"/>
      <protection hidden="1"/>
    </xf>
    <xf numFmtId="2" fontId="4" fillId="0" borderId="1" xfId="0" applyNumberFormat="1" applyFont="1" applyFill="1" applyBorder="1" applyAlignment="1" applyProtection="1">
      <alignment horizontal="center"/>
      <protection hidden="1"/>
    </xf>
    <xf numFmtId="0" fontId="4" fillId="3" borderId="1" xfId="0" applyFon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2" fontId="16" fillId="8" borderId="1" xfId="0" applyNumberFormat="1" applyFont="1" applyFill="1" applyBorder="1" applyAlignment="1" applyProtection="1">
      <alignment horizontal="center" vertical="center"/>
      <protection hidden="1"/>
    </xf>
    <xf numFmtId="2" fontId="5" fillId="0" borderId="1" xfId="0" applyNumberFormat="1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/>
      <protection hidden="1"/>
    </xf>
  </cellXfs>
  <cellStyles count="3">
    <cellStyle name="Денежный" xfId="1" builtinId="4"/>
    <cellStyle name="Обычный" xfId="0" builtinId="0"/>
    <cellStyle name="Процентный" xfId="2" builtinId="5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2.xml"/><Relationship Id="rId11" Type="http://schemas.openxmlformats.org/officeDocument/2006/relationships/styles" Target="styles.xml"/><Relationship Id="rId5" Type="http://schemas.openxmlformats.org/officeDocument/2006/relationships/chartsheet" Target="chartsheets/sheet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 algn="ctr" rtl="0">
              <a:defRPr sz="1800">
                <a:solidFill>
                  <a:srgbClr val="C00000"/>
                </a:solidFill>
              </a:defRPr>
            </a:pPr>
            <a:r>
              <a:rPr lang="ru-RU" sz="1800">
                <a:solidFill>
                  <a:srgbClr val="C00000"/>
                </a:solidFill>
              </a:rPr>
              <a:t>ДИНАМИКА СРЕДНЕГО БАЛЛА ГИА-11 (ЕГЭ)</a:t>
            </a:r>
          </a:p>
        </c:rich>
      </c:tx>
      <c:layout>
        <c:manualLayout>
          <c:xMode val="edge"/>
          <c:yMode val="edge"/>
          <c:x val="0.32723422328578461"/>
          <c:y val="5.00493018917358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8558479212854756E-2"/>
          <c:y val="0.14251068128906599"/>
          <c:w val="0.93264087140333018"/>
          <c:h val="0.50998709390613717"/>
        </c:manualLayout>
      </c:layout>
      <c:lineChart>
        <c:grouping val="standard"/>
        <c:varyColors val="0"/>
        <c:ser>
          <c:idx val="0"/>
          <c:order val="0"/>
          <c:tx>
            <c:strRef>
              <c:f>Лист3!$E$76</c:f>
              <c:strCache>
                <c:ptCount val="1"/>
                <c:pt idx="0">
                  <c:v>средний по всем ОО НАО:</c:v>
                </c:pt>
              </c:strCache>
            </c:strRef>
          </c:tx>
          <c:spPr>
            <a:ln w="53975">
              <a:solidFill>
                <a:srgbClr val="C00000"/>
              </a:solidFill>
            </a:ln>
          </c:spPr>
          <c:marker>
            <c:symbol val="x"/>
            <c:size val="8"/>
            <c:spPr>
              <a:solidFill>
                <a:srgbClr val="C00000"/>
              </a:solidFill>
            </c:spPr>
          </c:marker>
          <c:cat>
            <c:multiLvlStrRef>
              <c:f>Лист3!$C$77:$D$109</c:f>
              <c:multiLvlStrCache>
                <c:ptCount val="33"/>
                <c:lvl>
                  <c:pt idx="0">
                    <c:v>2016-2017</c:v>
                  </c:pt>
                  <c:pt idx="1">
                    <c:v>2017-2018</c:v>
                  </c:pt>
                  <c:pt idx="2">
                    <c:v>2018-2019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2016-2017</c:v>
                  </c:pt>
                  <c:pt idx="7">
                    <c:v>2017-2018</c:v>
                  </c:pt>
                  <c:pt idx="8">
                    <c:v>2018-2019</c:v>
                  </c:pt>
                  <c:pt idx="9">
                    <c:v>2016-2017</c:v>
                  </c:pt>
                  <c:pt idx="10">
                    <c:v>2017-2018</c:v>
                  </c:pt>
                  <c:pt idx="11">
                    <c:v>2018-2019</c:v>
                  </c:pt>
                  <c:pt idx="12">
                    <c:v>2016-2017</c:v>
                  </c:pt>
                  <c:pt idx="13">
                    <c:v>2017-2018</c:v>
                  </c:pt>
                  <c:pt idx="14">
                    <c:v>2018-2019</c:v>
                  </c:pt>
                  <c:pt idx="15">
                    <c:v>2016-2017</c:v>
                  </c:pt>
                  <c:pt idx="16">
                    <c:v>2017-2018</c:v>
                  </c:pt>
                  <c:pt idx="17">
                    <c:v>2018-2019</c:v>
                  </c:pt>
                  <c:pt idx="18">
                    <c:v>2016-2017</c:v>
                  </c:pt>
                  <c:pt idx="19">
                    <c:v>2017-2018</c:v>
                  </c:pt>
                  <c:pt idx="20">
                    <c:v>2018-2019</c:v>
                  </c:pt>
                  <c:pt idx="21">
                    <c:v>2016-2017</c:v>
                  </c:pt>
                  <c:pt idx="22">
                    <c:v>2017-2018</c:v>
                  </c:pt>
                  <c:pt idx="23">
                    <c:v>2018-2019</c:v>
                  </c:pt>
                  <c:pt idx="24">
                    <c:v>2016-2017</c:v>
                  </c:pt>
                  <c:pt idx="25">
                    <c:v>2017-2018</c:v>
                  </c:pt>
                  <c:pt idx="26">
                    <c:v>2018-2019</c:v>
                  </c:pt>
                  <c:pt idx="27">
                    <c:v>2016-2017</c:v>
                  </c:pt>
                  <c:pt idx="28">
                    <c:v>2017-2018</c:v>
                  </c:pt>
                  <c:pt idx="29">
                    <c:v>2018-2019</c:v>
                  </c:pt>
                  <c:pt idx="30">
                    <c:v>2016-2017</c:v>
                  </c:pt>
                  <c:pt idx="31">
                    <c:v>2017-2018</c:v>
                  </c:pt>
                  <c:pt idx="32">
                    <c:v>2018-2019</c:v>
                  </c:pt>
                </c:lvl>
                <c:lvl>
                  <c:pt idx="0">
                    <c:v>РУССКИЙ ЯЗЫК</c:v>
                  </c:pt>
                  <c:pt idx="3">
                    <c:v>МАТЕМАТИКА (ПРОФ)</c:v>
                  </c:pt>
                  <c:pt idx="6">
                    <c:v>ФИЗИКА</c:v>
                  </c:pt>
                  <c:pt idx="9">
                    <c:v>ИНФОРМАТИКА</c:v>
                  </c:pt>
                  <c:pt idx="12">
                    <c:v>ХИМИЯ</c:v>
                  </c:pt>
                  <c:pt idx="15">
                    <c:v>ОБЩЕСТВОЗНАНИЕ</c:v>
                  </c:pt>
                  <c:pt idx="18">
                    <c:v>ИСТОРИЯ</c:v>
                  </c:pt>
                  <c:pt idx="21">
                    <c:v>БИОЛОГИЯ</c:v>
                  </c:pt>
                  <c:pt idx="24">
                    <c:v>ГЕОГРАФИЯ</c:v>
                  </c:pt>
                  <c:pt idx="27">
                    <c:v>ЛИТЕРАТУРА</c:v>
                  </c:pt>
                  <c:pt idx="30">
                    <c:v>АНГЛИЙСКИЙ ЯЗЫК</c:v>
                  </c:pt>
                </c:lvl>
              </c:multiLvlStrCache>
            </c:multiLvlStrRef>
          </c:cat>
          <c:val>
            <c:numRef>
              <c:f>Лист3!$E$77:$E$109</c:f>
              <c:numCache>
                <c:formatCode>General</c:formatCode>
                <c:ptCount val="33"/>
                <c:pt idx="0">
                  <c:v>68.904858299595148</c:v>
                </c:pt>
                <c:pt idx="1">
                  <c:v>68.419277108433747</c:v>
                </c:pt>
                <c:pt idx="2">
                  <c:v>65.082857142857151</c:v>
                </c:pt>
                <c:pt idx="3">
                  <c:v>44.382575757575758</c:v>
                </c:pt>
                <c:pt idx="4">
                  <c:v>43.40587301587302</c:v>
                </c:pt>
                <c:pt idx="5">
                  <c:v>51.108529411764707</c:v>
                </c:pt>
                <c:pt idx="6">
                  <c:v>55.95384615384615</c:v>
                </c:pt>
                <c:pt idx="7">
                  <c:v>49.280599999999993</c:v>
                </c:pt>
                <c:pt idx="8">
                  <c:v>54.306730769230768</c:v>
                </c:pt>
                <c:pt idx="9">
                  <c:v>53.256250000000001</c:v>
                </c:pt>
                <c:pt idx="10">
                  <c:v>53.708064516129035</c:v>
                </c:pt>
                <c:pt idx="11">
                  <c:v>66.150999999999996</c:v>
                </c:pt>
                <c:pt idx="12">
                  <c:v>47.636000000000003</c:v>
                </c:pt>
                <c:pt idx="13">
                  <c:v>54.961111111111116</c:v>
                </c:pt>
                <c:pt idx="14">
                  <c:v>50.752187499999998</c:v>
                </c:pt>
                <c:pt idx="15">
                  <c:v>58.229230769230767</c:v>
                </c:pt>
                <c:pt idx="16">
                  <c:v>61.253253968253965</c:v>
                </c:pt>
                <c:pt idx="17">
                  <c:v>54.42</c:v>
                </c:pt>
                <c:pt idx="18">
                  <c:v>56.537037037037038</c:v>
                </c:pt>
                <c:pt idx="19">
                  <c:v>53.620399999999997</c:v>
                </c:pt>
                <c:pt idx="20">
                  <c:v>51.345818181818181</c:v>
                </c:pt>
                <c:pt idx="21">
                  <c:v>47.923913043478258</c:v>
                </c:pt>
                <c:pt idx="22">
                  <c:v>46.360399999999998</c:v>
                </c:pt>
                <c:pt idx="23">
                  <c:v>49.18244897959184</c:v>
                </c:pt>
                <c:pt idx="24">
                  <c:v>61.18272727272727</c:v>
                </c:pt>
                <c:pt idx="25">
                  <c:v>54.625</c:v>
                </c:pt>
                <c:pt idx="26">
                  <c:v>63</c:v>
                </c:pt>
                <c:pt idx="27">
                  <c:v>60.774999999999999</c:v>
                </c:pt>
                <c:pt idx="28">
                  <c:v>68.058235294117651</c:v>
                </c:pt>
                <c:pt idx="29">
                  <c:v>59.31545454545455</c:v>
                </c:pt>
                <c:pt idx="30">
                  <c:v>65.068749999999994</c:v>
                </c:pt>
                <c:pt idx="31">
                  <c:v>69.891111111111115</c:v>
                </c:pt>
                <c:pt idx="32">
                  <c:v>56.1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Лист3!$F$76</c:f>
              <c:strCache>
                <c:ptCount val="1"/>
                <c:pt idx="0">
                  <c:v>средний по кластеру 2</c:v>
                </c:pt>
              </c:strCache>
            </c:strRef>
          </c:tx>
          <c:spPr>
            <a:ln w="53975" cap="rnd">
              <a:solidFill>
                <a:srgbClr val="002060"/>
              </a:solidFill>
              <a:bevel/>
            </a:ln>
          </c:spPr>
          <c:marker>
            <c:symbol val="circle"/>
            <c:size val="9"/>
            <c:spPr>
              <a:solidFill>
                <a:srgbClr val="002060"/>
              </a:solidFill>
            </c:spPr>
          </c:marker>
          <c:cat>
            <c:multiLvlStrRef>
              <c:f>Лист3!$C$77:$D$109</c:f>
              <c:multiLvlStrCache>
                <c:ptCount val="33"/>
                <c:lvl>
                  <c:pt idx="0">
                    <c:v>2016-2017</c:v>
                  </c:pt>
                  <c:pt idx="1">
                    <c:v>2017-2018</c:v>
                  </c:pt>
                  <c:pt idx="2">
                    <c:v>2018-2019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2016-2017</c:v>
                  </c:pt>
                  <c:pt idx="7">
                    <c:v>2017-2018</c:v>
                  </c:pt>
                  <c:pt idx="8">
                    <c:v>2018-2019</c:v>
                  </c:pt>
                  <c:pt idx="9">
                    <c:v>2016-2017</c:v>
                  </c:pt>
                  <c:pt idx="10">
                    <c:v>2017-2018</c:v>
                  </c:pt>
                  <c:pt idx="11">
                    <c:v>2018-2019</c:v>
                  </c:pt>
                  <c:pt idx="12">
                    <c:v>2016-2017</c:v>
                  </c:pt>
                  <c:pt idx="13">
                    <c:v>2017-2018</c:v>
                  </c:pt>
                  <c:pt idx="14">
                    <c:v>2018-2019</c:v>
                  </c:pt>
                  <c:pt idx="15">
                    <c:v>2016-2017</c:v>
                  </c:pt>
                  <c:pt idx="16">
                    <c:v>2017-2018</c:v>
                  </c:pt>
                  <c:pt idx="17">
                    <c:v>2018-2019</c:v>
                  </c:pt>
                  <c:pt idx="18">
                    <c:v>2016-2017</c:v>
                  </c:pt>
                  <c:pt idx="19">
                    <c:v>2017-2018</c:v>
                  </c:pt>
                  <c:pt idx="20">
                    <c:v>2018-2019</c:v>
                  </c:pt>
                  <c:pt idx="21">
                    <c:v>2016-2017</c:v>
                  </c:pt>
                  <c:pt idx="22">
                    <c:v>2017-2018</c:v>
                  </c:pt>
                  <c:pt idx="23">
                    <c:v>2018-2019</c:v>
                  </c:pt>
                  <c:pt idx="24">
                    <c:v>2016-2017</c:v>
                  </c:pt>
                  <c:pt idx="25">
                    <c:v>2017-2018</c:v>
                  </c:pt>
                  <c:pt idx="26">
                    <c:v>2018-2019</c:v>
                  </c:pt>
                  <c:pt idx="27">
                    <c:v>2016-2017</c:v>
                  </c:pt>
                  <c:pt idx="28">
                    <c:v>2017-2018</c:v>
                  </c:pt>
                  <c:pt idx="29">
                    <c:v>2018-2019</c:v>
                  </c:pt>
                  <c:pt idx="30">
                    <c:v>2016-2017</c:v>
                  </c:pt>
                  <c:pt idx="31">
                    <c:v>2017-2018</c:v>
                  </c:pt>
                  <c:pt idx="32">
                    <c:v>2018-2019</c:v>
                  </c:pt>
                </c:lvl>
                <c:lvl>
                  <c:pt idx="0">
                    <c:v>РУССКИЙ ЯЗЫК</c:v>
                  </c:pt>
                  <c:pt idx="3">
                    <c:v>МАТЕМАТИКА (ПРОФ)</c:v>
                  </c:pt>
                  <c:pt idx="6">
                    <c:v>ФИЗИКА</c:v>
                  </c:pt>
                  <c:pt idx="9">
                    <c:v>ИНФОРМАТИКА</c:v>
                  </c:pt>
                  <c:pt idx="12">
                    <c:v>ХИМИЯ</c:v>
                  </c:pt>
                  <c:pt idx="15">
                    <c:v>ОБЩЕСТВОЗНАНИЕ</c:v>
                  </c:pt>
                  <c:pt idx="18">
                    <c:v>ИСТОРИЯ</c:v>
                  </c:pt>
                  <c:pt idx="21">
                    <c:v>БИОЛОГИЯ</c:v>
                  </c:pt>
                  <c:pt idx="24">
                    <c:v>ГЕОГРАФИЯ</c:v>
                  </c:pt>
                  <c:pt idx="27">
                    <c:v>ЛИТЕРАТУРА</c:v>
                  </c:pt>
                  <c:pt idx="30">
                    <c:v>АНГЛИЙСКИЙ ЯЗЫК</c:v>
                  </c:pt>
                </c:lvl>
              </c:multiLvlStrCache>
            </c:multiLvlStrRef>
          </c:cat>
          <c:val>
            <c:numRef>
              <c:f>Лист3!$F$77:$F$109</c:f>
              <c:numCache>
                <c:formatCode>General</c:formatCode>
                <c:ptCount val="33"/>
                <c:pt idx="0">
                  <c:v>66.646153846153851</c:v>
                </c:pt>
                <c:pt idx="1">
                  <c:v>69.091666666666654</c:v>
                </c:pt>
                <c:pt idx="2">
                  <c:v>65.203076923076935</c:v>
                </c:pt>
                <c:pt idx="3">
                  <c:v>41.463636363636361</c:v>
                </c:pt>
                <c:pt idx="4">
                  <c:v>40.104166666666664</c:v>
                </c:pt>
                <c:pt idx="5">
                  <c:v>46.825833333333328</c:v>
                </c:pt>
                <c:pt idx="6">
                  <c:v>52.679999999999993</c:v>
                </c:pt>
                <c:pt idx="7">
                  <c:v>43.58625</c:v>
                </c:pt>
                <c:pt idx="8">
                  <c:v>49.658888888888889</c:v>
                </c:pt>
                <c:pt idx="9">
                  <c:v>58.333333333333336</c:v>
                </c:pt>
                <c:pt idx="10">
                  <c:v>46.076666666666661</c:v>
                </c:pt>
                <c:pt idx="11">
                  <c:v>51.955999999999996</c:v>
                </c:pt>
                <c:pt idx="12">
                  <c:v>47.12</c:v>
                </c:pt>
                <c:pt idx="13">
                  <c:v>50.236249999999998</c:v>
                </c:pt>
                <c:pt idx="14">
                  <c:v>44.63</c:v>
                </c:pt>
                <c:pt idx="15">
                  <c:v>57.846153846153847</c:v>
                </c:pt>
                <c:pt idx="16">
                  <c:v>62.06181818181819</c:v>
                </c:pt>
                <c:pt idx="17">
                  <c:v>52.79461538461539</c:v>
                </c:pt>
                <c:pt idx="18">
                  <c:v>54.779999999999994</c:v>
                </c:pt>
                <c:pt idx="19">
                  <c:v>54.629999999999995</c:v>
                </c:pt>
                <c:pt idx="20">
                  <c:v>51.157777777777774</c:v>
                </c:pt>
                <c:pt idx="21">
                  <c:v>50.627272727272725</c:v>
                </c:pt>
                <c:pt idx="22">
                  <c:v>46.647000000000006</c:v>
                </c:pt>
                <c:pt idx="23">
                  <c:v>47.647500000000001</c:v>
                </c:pt>
                <c:pt idx="24">
                  <c:v>66.416666666666671</c:v>
                </c:pt>
                <c:pt idx="25">
                  <c:v>54.833333333333336</c:v>
                </c:pt>
                <c:pt idx="26">
                  <c:v>48.19</c:v>
                </c:pt>
                <c:pt idx="27">
                  <c:v>50.833333333333336</c:v>
                </c:pt>
                <c:pt idx="28">
                  <c:v>62.895000000000003</c:v>
                </c:pt>
                <c:pt idx="29">
                  <c:v>55.748333333333328</c:v>
                </c:pt>
                <c:pt idx="30">
                  <c:v>60.199999999999996</c:v>
                </c:pt>
                <c:pt idx="31">
                  <c:v>64.265999999999991</c:v>
                </c:pt>
                <c:pt idx="32">
                  <c:v>49.733333333333327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Лист3!$G$76</c:f>
              <c:strCache>
                <c:ptCount val="1"/>
                <c:pt idx="0">
                  <c:v>средний по ОО с низкими результатами</c:v>
                </c:pt>
              </c:strCache>
            </c:strRef>
          </c:tx>
          <c:spPr>
            <a:ln w="53975">
              <a:solidFill>
                <a:srgbClr val="008000"/>
              </a:solidFill>
            </a:ln>
          </c:spPr>
          <c:marker>
            <c:symbol val="triangle"/>
            <c:size val="10"/>
            <c:spPr>
              <a:ln>
                <a:solidFill>
                  <a:srgbClr val="008000"/>
                </a:solidFill>
              </a:ln>
            </c:spPr>
          </c:marker>
          <c:cat>
            <c:multiLvlStrRef>
              <c:f>Лист3!$C$77:$D$109</c:f>
              <c:multiLvlStrCache>
                <c:ptCount val="33"/>
                <c:lvl>
                  <c:pt idx="0">
                    <c:v>2016-2017</c:v>
                  </c:pt>
                  <c:pt idx="1">
                    <c:v>2017-2018</c:v>
                  </c:pt>
                  <c:pt idx="2">
                    <c:v>2018-2019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2016-2017</c:v>
                  </c:pt>
                  <c:pt idx="7">
                    <c:v>2017-2018</c:v>
                  </c:pt>
                  <c:pt idx="8">
                    <c:v>2018-2019</c:v>
                  </c:pt>
                  <c:pt idx="9">
                    <c:v>2016-2017</c:v>
                  </c:pt>
                  <c:pt idx="10">
                    <c:v>2017-2018</c:v>
                  </c:pt>
                  <c:pt idx="11">
                    <c:v>2018-2019</c:v>
                  </c:pt>
                  <c:pt idx="12">
                    <c:v>2016-2017</c:v>
                  </c:pt>
                  <c:pt idx="13">
                    <c:v>2017-2018</c:v>
                  </c:pt>
                  <c:pt idx="14">
                    <c:v>2018-2019</c:v>
                  </c:pt>
                  <c:pt idx="15">
                    <c:v>2016-2017</c:v>
                  </c:pt>
                  <c:pt idx="16">
                    <c:v>2017-2018</c:v>
                  </c:pt>
                  <c:pt idx="17">
                    <c:v>2018-2019</c:v>
                  </c:pt>
                  <c:pt idx="18">
                    <c:v>2016-2017</c:v>
                  </c:pt>
                  <c:pt idx="19">
                    <c:v>2017-2018</c:v>
                  </c:pt>
                  <c:pt idx="20">
                    <c:v>2018-2019</c:v>
                  </c:pt>
                  <c:pt idx="21">
                    <c:v>2016-2017</c:v>
                  </c:pt>
                  <c:pt idx="22">
                    <c:v>2017-2018</c:v>
                  </c:pt>
                  <c:pt idx="23">
                    <c:v>2018-2019</c:v>
                  </c:pt>
                  <c:pt idx="24">
                    <c:v>2016-2017</c:v>
                  </c:pt>
                  <c:pt idx="25">
                    <c:v>2017-2018</c:v>
                  </c:pt>
                  <c:pt idx="26">
                    <c:v>2018-2019</c:v>
                  </c:pt>
                  <c:pt idx="27">
                    <c:v>2016-2017</c:v>
                  </c:pt>
                  <c:pt idx="28">
                    <c:v>2017-2018</c:v>
                  </c:pt>
                  <c:pt idx="29">
                    <c:v>2018-2019</c:v>
                  </c:pt>
                  <c:pt idx="30">
                    <c:v>2016-2017</c:v>
                  </c:pt>
                  <c:pt idx="31">
                    <c:v>2017-2018</c:v>
                  </c:pt>
                  <c:pt idx="32">
                    <c:v>2018-2019</c:v>
                  </c:pt>
                </c:lvl>
                <c:lvl>
                  <c:pt idx="0">
                    <c:v>РУССКИЙ ЯЗЫК</c:v>
                  </c:pt>
                  <c:pt idx="3">
                    <c:v>МАТЕМАТИКА (ПРОФ)</c:v>
                  </c:pt>
                  <c:pt idx="6">
                    <c:v>ФИЗИКА</c:v>
                  </c:pt>
                  <c:pt idx="9">
                    <c:v>ИНФОРМАТИКА</c:v>
                  </c:pt>
                  <c:pt idx="12">
                    <c:v>ХИМИЯ</c:v>
                  </c:pt>
                  <c:pt idx="15">
                    <c:v>ОБЩЕСТВОЗНАНИЕ</c:v>
                  </c:pt>
                  <c:pt idx="18">
                    <c:v>ИСТОРИЯ</c:v>
                  </c:pt>
                  <c:pt idx="21">
                    <c:v>БИОЛОГИЯ</c:v>
                  </c:pt>
                  <c:pt idx="24">
                    <c:v>ГЕОГРАФИЯ</c:v>
                  </c:pt>
                  <c:pt idx="27">
                    <c:v>ЛИТЕРАТУРА</c:v>
                  </c:pt>
                  <c:pt idx="30">
                    <c:v>АНГЛИЙСКИЙ ЯЗЫК</c:v>
                  </c:pt>
                </c:lvl>
              </c:multiLvlStrCache>
            </c:multiLvlStrRef>
          </c:cat>
          <c:val>
            <c:numRef>
              <c:f>Лист3!$G$77:$G$109</c:f>
              <c:numCache>
                <c:formatCode>General</c:formatCode>
                <c:ptCount val="33"/>
                <c:pt idx="0">
                  <c:v>61.075000000000003</c:v>
                </c:pt>
                <c:pt idx="1">
                  <c:v>61.375</c:v>
                </c:pt>
                <c:pt idx="2">
                  <c:v>62.004999999999995</c:v>
                </c:pt>
                <c:pt idx="3">
                  <c:v>32.066666666666663</c:v>
                </c:pt>
                <c:pt idx="4">
                  <c:v>34.137500000000003</c:v>
                </c:pt>
                <c:pt idx="5">
                  <c:v>41.166666666666664</c:v>
                </c:pt>
                <c:pt idx="6">
                  <c:v>42</c:v>
                </c:pt>
                <c:pt idx="7">
                  <c:v>36.5</c:v>
                </c:pt>
                <c:pt idx="8">
                  <c:v>44</c:v>
                </c:pt>
                <c:pt idx="9">
                  <c:v>0</c:v>
                </c:pt>
                <c:pt idx="10">
                  <c:v>27</c:v>
                </c:pt>
                <c:pt idx="11">
                  <c:v>20</c:v>
                </c:pt>
                <c:pt idx="12">
                  <c:v>48.25</c:v>
                </c:pt>
                <c:pt idx="13">
                  <c:v>48.333333333333336</c:v>
                </c:pt>
                <c:pt idx="14">
                  <c:v>36</c:v>
                </c:pt>
                <c:pt idx="15">
                  <c:v>50.375</c:v>
                </c:pt>
                <c:pt idx="16">
                  <c:v>59.557499999999997</c:v>
                </c:pt>
                <c:pt idx="17">
                  <c:v>46.347499999999997</c:v>
                </c:pt>
                <c:pt idx="18">
                  <c:v>45.5</c:v>
                </c:pt>
                <c:pt idx="19">
                  <c:v>57.800000000000004</c:v>
                </c:pt>
                <c:pt idx="20">
                  <c:v>50.125</c:v>
                </c:pt>
                <c:pt idx="21">
                  <c:v>45.1</c:v>
                </c:pt>
                <c:pt idx="22">
                  <c:v>50.666666666666664</c:v>
                </c:pt>
                <c:pt idx="23">
                  <c:v>50.75</c:v>
                </c:pt>
                <c:pt idx="24">
                  <c:v>58.5</c:v>
                </c:pt>
                <c:pt idx="25">
                  <c:v>59</c:v>
                </c:pt>
                <c:pt idx="26">
                  <c:v>0</c:v>
                </c:pt>
                <c:pt idx="27">
                  <c:v>55.7</c:v>
                </c:pt>
                <c:pt idx="28">
                  <c:v>50</c:v>
                </c:pt>
                <c:pt idx="29">
                  <c:v>48</c:v>
                </c:pt>
                <c:pt idx="30">
                  <c:v>50.35</c:v>
                </c:pt>
                <c:pt idx="31">
                  <c:v>0</c:v>
                </c:pt>
                <c:pt idx="32">
                  <c:v>40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29952"/>
        <c:axId val="158431488"/>
      </c:lineChart>
      <c:catAx>
        <c:axId val="158429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58431488"/>
        <c:crosses val="autoZero"/>
        <c:auto val="1"/>
        <c:lblAlgn val="ctr"/>
        <c:lblOffset val="100"/>
        <c:noMultiLvlLbl val="0"/>
      </c:catAx>
      <c:valAx>
        <c:axId val="1584314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158429952"/>
        <c:crosses val="autoZero"/>
        <c:crossBetween val="between"/>
      </c:valAx>
      <c:spPr>
        <a:solidFill>
          <a:srgbClr val="FFFFCC"/>
        </a:solidFill>
      </c:spPr>
    </c:plotArea>
    <c:legend>
      <c:legendPos val="b"/>
      <c:layout>
        <c:manualLayout>
          <c:xMode val="edge"/>
          <c:yMode val="edge"/>
          <c:x val="6.1611132038119722E-2"/>
          <c:y val="0.86526809701649432"/>
          <c:w val="0.87677760134492699"/>
          <c:h val="0.1179788796481601"/>
        </c:manualLayout>
      </c:layout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spPr>
    <a:solidFill>
      <a:srgbClr val="FFFFCC"/>
    </a:solidFill>
  </c:spPr>
  <c:txPr>
    <a:bodyPr/>
    <a:lstStyle/>
    <a:p>
      <a:pPr>
        <a:defRPr sz="900"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>
                <a:solidFill>
                  <a:srgbClr val="C00000"/>
                </a:solidFill>
              </a:defRPr>
            </a:pPr>
            <a:r>
              <a:rPr lang="ru-RU">
                <a:solidFill>
                  <a:srgbClr val="C00000"/>
                </a:solidFill>
              </a:rPr>
              <a:t>ДИНАМИКА</a:t>
            </a:r>
            <a:r>
              <a:rPr lang="ru-RU" baseline="0">
                <a:solidFill>
                  <a:srgbClr val="C00000"/>
                </a:solidFill>
              </a:rPr>
              <a:t> СРЕДНЕГО БАЛЛА ГИА-9 В ФОРМЕ ОГЭ</a:t>
            </a:r>
            <a:endParaRPr lang="ru-RU">
              <a:solidFill>
                <a:srgbClr val="C00000"/>
              </a:solidFill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Лист3!$E$30</c:f>
              <c:strCache>
                <c:ptCount val="1"/>
                <c:pt idx="0">
                  <c:v>все ОО</c:v>
                </c:pt>
              </c:strCache>
            </c:strRef>
          </c:tx>
          <c:spPr>
            <a:ln w="53975">
              <a:solidFill>
                <a:srgbClr val="C00000"/>
              </a:solidFill>
            </a:ln>
          </c:spPr>
          <c:marker>
            <c:symbol val="x"/>
            <c:size val="8"/>
            <c:spPr>
              <a:solidFill>
                <a:srgbClr val="C00000"/>
              </a:solidFill>
            </c:spPr>
          </c:marker>
          <c:cat>
            <c:multiLvlStrRef>
              <c:f>Лист3!$C$31:$D$63</c:f>
              <c:multiLvlStrCache>
                <c:ptCount val="33"/>
                <c:lvl>
                  <c:pt idx="0">
                    <c:v>2016-2017</c:v>
                  </c:pt>
                  <c:pt idx="1">
                    <c:v>2017-2018</c:v>
                  </c:pt>
                  <c:pt idx="2">
                    <c:v>2018-2019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2016-2017</c:v>
                  </c:pt>
                  <c:pt idx="7">
                    <c:v>2017-2018</c:v>
                  </c:pt>
                  <c:pt idx="8">
                    <c:v>2018-2019</c:v>
                  </c:pt>
                  <c:pt idx="9">
                    <c:v>2016-2017</c:v>
                  </c:pt>
                  <c:pt idx="10">
                    <c:v>2017-2018</c:v>
                  </c:pt>
                  <c:pt idx="11">
                    <c:v>2018-2019</c:v>
                  </c:pt>
                  <c:pt idx="12">
                    <c:v>2016-2017</c:v>
                  </c:pt>
                  <c:pt idx="13">
                    <c:v>2017-2018</c:v>
                  </c:pt>
                  <c:pt idx="14">
                    <c:v>2018-2019</c:v>
                  </c:pt>
                  <c:pt idx="15">
                    <c:v>2016-2017</c:v>
                  </c:pt>
                  <c:pt idx="16">
                    <c:v>2017-2018</c:v>
                  </c:pt>
                  <c:pt idx="17">
                    <c:v>2018-2019</c:v>
                  </c:pt>
                  <c:pt idx="18">
                    <c:v>2016-2017</c:v>
                  </c:pt>
                  <c:pt idx="19">
                    <c:v>2017-2018</c:v>
                  </c:pt>
                  <c:pt idx="20">
                    <c:v>2018-2019</c:v>
                  </c:pt>
                  <c:pt idx="21">
                    <c:v>2016-2017</c:v>
                  </c:pt>
                  <c:pt idx="22">
                    <c:v>2017-2018</c:v>
                  </c:pt>
                  <c:pt idx="23">
                    <c:v>2018-2019</c:v>
                  </c:pt>
                  <c:pt idx="24">
                    <c:v>2016-2017</c:v>
                  </c:pt>
                  <c:pt idx="25">
                    <c:v>2017-2018</c:v>
                  </c:pt>
                  <c:pt idx="26">
                    <c:v>2018-2019</c:v>
                  </c:pt>
                  <c:pt idx="27">
                    <c:v>2016-2017</c:v>
                  </c:pt>
                  <c:pt idx="28">
                    <c:v>2017-2018</c:v>
                  </c:pt>
                  <c:pt idx="29">
                    <c:v>2018-2019</c:v>
                  </c:pt>
                  <c:pt idx="30">
                    <c:v>2016-2017</c:v>
                  </c:pt>
                  <c:pt idx="31">
                    <c:v>2017-2018</c:v>
                  </c:pt>
                  <c:pt idx="32">
                    <c:v>2018-2019</c:v>
                  </c:pt>
                </c:lvl>
                <c:lvl>
                  <c:pt idx="0">
                    <c:v>РУССКИЙ ЯЗЫК</c:v>
                  </c:pt>
                  <c:pt idx="3">
                    <c:v>МАТЕМАТИКА</c:v>
                  </c:pt>
                  <c:pt idx="6">
                    <c:v>ФИЗИКА</c:v>
                  </c:pt>
                  <c:pt idx="9">
                    <c:v>ИНФОРМАТИКА И ИКТ</c:v>
                  </c:pt>
                  <c:pt idx="12">
                    <c:v>ХИМИЯ</c:v>
                  </c:pt>
                  <c:pt idx="15">
                    <c:v>ОБЩЕСТВОЗНАНИЕ</c:v>
                  </c:pt>
                  <c:pt idx="18">
                    <c:v>ИСТОРИЯ</c:v>
                  </c:pt>
                  <c:pt idx="21">
                    <c:v>БИОЛОГИЯ</c:v>
                  </c:pt>
                  <c:pt idx="24">
                    <c:v>ГЕОГРАФИЯ</c:v>
                  </c:pt>
                  <c:pt idx="27">
                    <c:v>ЛИТЕРАТУРА</c:v>
                  </c:pt>
                  <c:pt idx="30">
                    <c:v>АНГЛИЙСКИЙ ЯЗЫК</c:v>
                  </c:pt>
                </c:lvl>
              </c:multiLvlStrCache>
            </c:multiLvlStrRef>
          </c:cat>
          <c:val>
            <c:numRef>
              <c:f>Лист3!$E$31:$E$63</c:f>
              <c:numCache>
                <c:formatCode>General</c:formatCode>
                <c:ptCount val="33"/>
                <c:pt idx="0">
                  <c:v>3.8</c:v>
                </c:pt>
                <c:pt idx="1">
                  <c:v>3.73</c:v>
                </c:pt>
                <c:pt idx="2">
                  <c:v>3.74</c:v>
                </c:pt>
                <c:pt idx="3">
                  <c:v>3.61</c:v>
                </c:pt>
                <c:pt idx="4">
                  <c:v>3.63</c:v>
                </c:pt>
                <c:pt idx="5">
                  <c:v>3.4764540337711067</c:v>
                </c:pt>
                <c:pt idx="6">
                  <c:v>3.69</c:v>
                </c:pt>
                <c:pt idx="7">
                  <c:v>3.68</c:v>
                </c:pt>
                <c:pt idx="8">
                  <c:v>3.6</c:v>
                </c:pt>
                <c:pt idx="9">
                  <c:v>3.86</c:v>
                </c:pt>
                <c:pt idx="10">
                  <c:v>3.75</c:v>
                </c:pt>
                <c:pt idx="11">
                  <c:v>3.8</c:v>
                </c:pt>
                <c:pt idx="12">
                  <c:v>4.0199999999999996</c:v>
                </c:pt>
                <c:pt idx="13">
                  <c:v>4.3099999999999996</c:v>
                </c:pt>
                <c:pt idx="14">
                  <c:v>3.99</c:v>
                </c:pt>
                <c:pt idx="15">
                  <c:v>3.61</c:v>
                </c:pt>
                <c:pt idx="16">
                  <c:v>3.52</c:v>
                </c:pt>
                <c:pt idx="17">
                  <c:v>3.58</c:v>
                </c:pt>
                <c:pt idx="18">
                  <c:v>3.67</c:v>
                </c:pt>
                <c:pt idx="19">
                  <c:v>3.43</c:v>
                </c:pt>
                <c:pt idx="20">
                  <c:v>2.91</c:v>
                </c:pt>
                <c:pt idx="21">
                  <c:v>3.38</c:v>
                </c:pt>
                <c:pt idx="22">
                  <c:v>3.39</c:v>
                </c:pt>
                <c:pt idx="23">
                  <c:v>3.3</c:v>
                </c:pt>
                <c:pt idx="24">
                  <c:v>3.85</c:v>
                </c:pt>
                <c:pt idx="25">
                  <c:v>3.82</c:v>
                </c:pt>
                <c:pt idx="26">
                  <c:v>3.82</c:v>
                </c:pt>
                <c:pt idx="27">
                  <c:v>3.72</c:v>
                </c:pt>
                <c:pt idx="28">
                  <c:v>3.47</c:v>
                </c:pt>
                <c:pt idx="29">
                  <c:v>4.3099999999999996</c:v>
                </c:pt>
                <c:pt idx="30">
                  <c:v>4</c:v>
                </c:pt>
                <c:pt idx="31">
                  <c:v>3.93</c:v>
                </c:pt>
                <c:pt idx="32">
                  <c:v>3.75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Лист3!$F$30</c:f>
              <c:strCache>
                <c:ptCount val="1"/>
                <c:pt idx="0">
                  <c:v>ОО кластера 1 с низкими результатами</c:v>
                </c:pt>
              </c:strCache>
            </c:strRef>
          </c:tx>
          <c:spPr>
            <a:ln w="53975" cap="rnd">
              <a:solidFill>
                <a:srgbClr val="002060"/>
              </a:solidFill>
              <a:bevel/>
            </a:ln>
          </c:spPr>
          <c:marker>
            <c:symbol val="circle"/>
            <c:size val="9"/>
            <c:spPr>
              <a:solidFill>
                <a:srgbClr val="002060"/>
              </a:solidFill>
            </c:spPr>
          </c:marker>
          <c:cat>
            <c:multiLvlStrRef>
              <c:f>Лист3!$C$31:$D$63</c:f>
              <c:multiLvlStrCache>
                <c:ptCount val="33"/>
                <c:lvl>
                  <c:pt idx="0">
                    <c:v>2016-2017</c:v>
                  </c:pt>
                  <c:pt idx="1">
                    <c:v>2017-2018</c:v>
                  </c:pt>
                  <c:pt idx="2">
                    <c:v>2018-2019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2016-2017</c:v>
                  </c:pt>
                  <c:pt idx="7">
                    <c:v>2017-2018</c:v>
                  </c:pt>
                  <c:pt idx="8">
                    <c:v>2018-2019</c:v>
                  </c:pt>
                  <c:pt idx="9">
                    <c:v>2016-2017</c:v>
                  </c:pt>
                  <c:pt idx="10">
                    <c:v>2017-2018</c:v>
                  </c:pt>
                  <c:pt idx="11">
                    <c:v>2018-2019</c:v>
                  </c:pt>
                  <c:pt idx="12">
                    <c:v>2016-2017</c:v>
                  </c:pt>
                  <c:pt idx="13">
                    <c:v>2017-2018</c:v>
                  </c:pt>
                  <c:pt idx="14">
                    <c:v>2018-2019</c:v>
                  </c:pt>
                  <c:pt idx="15">
                    <c:v>2016-2017</c:v>
                  </c:pt>
                  <c:pt idx="16">
                    <c:v>2017-2018</c:v>
                  </c:pt>
                  <c:pt idx="17">
                    <c:v>2018-2019</c:v>
                  </c:pt>
                  <c:pt idx="18">
                    <c:v>2016-2017</c:v>
                  </c:pt>
                  <c:pt idx="19">
                    <c:v>2017-2018</c:v>
                  </c:pt>
                  <c:pt idx="20">
                    <c:v>2018-2019</c:v>
                  </c:pt>
                  <c:pt idx="21">
                    <c:v>2016-2017</c:v>
                  </c:pt>
                  <c:pt idx="22">
                    <c:v>2017-2018</c:v>
                  </c:pt>
                  <c:pt idx="23">
                    <c:v>2018-2019</c:v>
                  </c:pt>
                  <c:pt idx="24">
                    <c:v>2016-2017</c:v>
                  </c:pt>
                  <c:pt idx="25">
                    <c:v>2017-2018</c:v>
                  </c:pt>
                  <c:pt idx="26">
                    <c:v>2018-2019</c:v>
                  </c:pt>
                  <c:pt idx="27">
                    <c:v>2016-2017</c:v>
                  </c:pt>
                  <c:pt idx="28">
                    <c:v>2017-2018</c:v>
                  </c:pt>
                  <c:pt idx="29">
                    <c:v>2018-2019</c:v>
                  </c:pt>
                  <c:pt idx="30">
                    <c:v>2016-2017</c:v>
                  </c:pt>
                  <c:pt idx="31">
                    <c:v>2017-2018</c:v>
                  </c:pt>
                  <c:pt idx="32">
                    <c:v>2018-2019</c:v>
                  </c:pt>
                </c:lvl>
                <c:lvl>
                  <c:pt idx="0">
                    <c:v>РУССКИЙ ЯЗЫК</c:v>
                  </c:pt>
                  <c:pt idx="3">
                    <c:v>МАТЕМАТИКА</c:v>
                  </c:pt>
                  <c:pt idx="6">
                    <c:v>ФИЗИКА</c:v>
                  </c:pt>
                  <c:pt idx="9">
                    <c:v>ИНФОРМАТИКА И ИКТ</c:v>
                  </c:pt>
                  <c:pt idx="12">
                    <c:v>ХИМИЯ</c:v>
                  </c:pt>
                  <c:pt idx="15">
                    <c:v>ОБЩЕСТВОЗНАНИЕ</c:v>
                  </c:pt>
                  <c:pt idx="18">
                    <c:v>ИСТОРИЯ</c:v>
                  </c:pt>
                  <c:pt idx="21">
                    <c:v>БИОЛОГИЯ</c:v>
                  </c:pt>
                  <c:pt idx="24">
                    <c:v>ГЕОГРАФИЯ</c:v>
                  </c:pt>
                  <c:pt idx="27">
                    <c:v>ЛИТЕРАТУРА</c:v>
                  </c:pt>
                  <c:pt idx="30">
                    <c:v>АНГЛИЙСКИЙ ЯЗЫК</c:v>
                  </c:pt>
                </c:lvl>
              </c:multiLvlStrCache>
            </c:multiLvlStrRef>
          </c:cat>
          <c:val>
            <c:numRef>
              <c:f>Лист3!$F$31:$F$63</c:f>
              <c:numCache>
                <c:formatCode>General</c:formatCode>
                <c:ptCount val="33"/>
                <c:pt idx="0">
                  <c:v>3.19</c:v>
                </c:pt>
                <c:pt idx="1">
                  <c:v>3.4666666666666668</c:v>
                </c:pt>
                <c:pt idx="2">
                  <c:v>3.5</c:v>
                </c:pt>
                <c:pt idx="3">
                  <c:v>3.69</c:v>
                </c:pt>
                <c:pt idx="4">
                  <c:v>3.8333333333333335</c:v>
                </c:pt>
                <c:pt idx="5">
                  <c:v>2.69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4.29</c:v>
                </c:pt>
                <c:pt idx="16">
                  <c:v>3.52</c:v>
                </c:pt>
                <c:pt idx="17">
                  <c:v>3.25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3.835</c:v>
                </c:pt>
                <c:pt idx="23">
                  <c:v>3</c:v>
                </c:pt>
                <c:pt idx="24">
                  <c:v>3.5</c:v>
                </c:pt>
                <c:pt idx="25">
                  <c:v>4.2233333333333336</c:v>
                </c:pt>
                <c:pt idx="26">
                  <c:v>3.375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Лист3!$G$30</c:f>
              <c:strCache>
                <c:ptCount val="1"/>
                <c:pt idx="0">
                  <c:v>ОО кластера 2 с низкими результатами</c:v>
                </c:pt>
              </c:strCache>
            </c:strRef>
          </c:tx>
          <c:spPr>
            <a:ln w="53975">
              <a:solidFill>
                <a:srgbClr val="008000"/>
              </a:solidFill>
            </a:ln>
          </c:spPr>
          <c:marker>
            <c:symbol val="triangle"/>
            <c:size val="10"/>
            <c:spPr>
              <a:ln>
                <a:solidFill>
                  <a:srgbClr val="008000"/>
                </a:solidFill>
              </a:ln>
            </c:spPr>
          </c:marker>
          <c:cat>
            <c:multiLvlStrRef>
              <c:f>Лист3!$C$31:$D$63</c:f>
              <c:multiLvlStrCache>
                <c:ptCount val="33"/>
                <c:lvl>
                  <c:pt idx="0">
                    <c:v>2016-2017</c:v>
                  </c:pt>
                  <c:pt idx="1">
                    <c:v>2017-2018</c:v>
                  </c:pt>
                  <c:pt idx="2">
                    <c:v>2018-2019</c:v>
                  </c:pt>
                  <c:pt idx="3">
                    <c:v>2016-2017</c:v>
                  </c:pt>
                  <c:pt idx="4">
                    <c:v>2017-2018</c:v>
                  </c:pt>
                  <c:pt idx="5">
                    <c:v>2018-2019</c:v>
                  </c:pt>
                  <c:pt idx="6">
                    <c:v>2016-2017</c:v>
                  </c:pt>
                  <c:pt idx="7">
                    <c:v>2017-2018</c:v>
                  </c:pt>
                  <c:pt idx="8">
                    <c:v>2018-2019</c:v>
                  </c:pt>
                  <c:pt idx="9">
                    <c:v>2016-2017</c:v>
                  </c:pt>
                  <c:pt idx="10">
                    <c:v>2017-2018</c:v>
                  </c:pt>
                  <c:pt idx="11">
                    <c:v>2018-2019</c:v>
                  </c:pt>
                  <c:pt idx="12">
                    <c:v>2016-2017</c:v>
                  </c:pt>
                  <c:pt idx="13">
                    <c:v>2017-2018</c:v>
                  </c:pt>
                  <c:pt idx="14">
                    <c:v>2018-2019</c:v>
                  </c:pt>
                  <c:pt idx="15">
                    <c:v>2016-2017</c:v>
                  </c:pt>
                  <c:pt idx="16">
                    <c:v>2017-2018</c:v>
                  </c:pt>
                  <c:pt idx="17">
                    <c:v>2018-2019</c:v>
                  </c:pt>
                  <c:pt idx="18">
                    <c:v>2016-2017</c:v>
                  </c:pt>
                  <c:pt idx="19">
                    <c:v>2017-2018</c:v>
                  </c:pt>
                  <c:pt idx="20">
                    <c:v>2018-2019</c:v>
                  </c:pt>
                  <c:pt idx="21">
                    <c:v>2016-2017</c:v>
                  </c:pt>
                  <c:pt idx="22">
                    <c:v>2017-2018</c:v>
                  </c:pt>
                  <c:pt idx="23">
                    <c:v>2018-2019</c:v>
                  </c:pt>
                  <c:pt idx="24">
                    <c:v>2016-2017</c:v>
                  </c:pt>
                  <c:pt idx="25">
                    <c:v>2017-2018</c:v>
                  </c:pt>
                  <c:pt idx="26">
                    <c:v>2018-2019</c:v>
                  </c:pt>
                  <c:pt idx="27">
                    <c:v>2016-2017</c:v>
                  </c:pt>
                  <c:pt idx="28">
                    <c:v>2017-2018</c:v>
                  </c:pt>
                  <c:pt idx="29">
                    <c:v>2018-2019</c:v>
                  </c:pt>
                  <c:pt idx="30">
                    <c:v>2016-2017</c:v>
                  </c:pt>
                  <c:pt idx="31">
                    <c:v>2017-2018</c:v>
                  </c:pt>
                  <c:pt idx="32">
                    <c:v>2018-2019</c:v>
                  </c:pt>
                </c:lvl>
                <c:lvl>
                  <c:pt idx="0">
                    <c:v>РУССКИЙ ЯЗЫК</c:v>
                  </c:pt>
                  <c:pt idx="3">
                    <c:v>МАТЕМАТИКА</c:v>
                  </c:pt>
                  <c:pt idx="6">
                    <c:v>ФИЗИКА</c:v>
                  </c:pt>
                  <c:pt idx="9">
                    <c:v>ИНФОРМАТИКА И ИКТ</c:v>
                  </c:pt>
                  <c:pt idx="12">
                    <c:v>ХИМИЯ</c:v>
                  </c:pt>
                  <c:pt idx="15">
                    <c:v>ОБЩЕСТВОЗНАНИЕ</c:v>
                  </c:pt>
                  <c:pt idx="18">
                    <c:v>ИСТОРИЯ</c:v>
                  </c:pt>
                  <c:pt idx="21">
                    <c:v>БИОЛОГИЯ</c:v>
                  </c:pt>
                  <c:pt idx="24">
                    <c:v>ГЕОГРАФИЯ</c:v>
                  </c:pt>
                  <c:pt idx="27">
                    <c:v>ЛИТЕРАТУРА</c:v>
                  </c:pt>
                  <c:pt idx="30">
                    <c:v>АНГЛИЙСКИЙ ЯЗЫК</c:v>
                  </c:pt>
                </c:lvl>
              </c:multiLvlStrCache>
            </c:multiLvlStrRef>
          </c:cat>
          <c:val>
            <c:numRef>
              <c:f>Лист3!$G$31:$G$63</c:f>
              <c:numCache>
                <c:formatCode>General</c:formatCode>
                <c:ptCount val="33"/>
                <c:pt idx="0">
                  <c:v>3.4325000000000001</c:v>
                </c:pt>
                <c:pt idx="1">
                  <c:v>3.52</c:v>
                </c:pt>
                <c:pt idx="2">
                  <c:v>3.415</c:v>
                </c:pt>
                <c:pt idx="3">
                  <c:v>3.3525</c:v>
                </c:pt>
                <c:pt idx="4">
                  <c:v>3.2875000000000001</c:v>
                </c:pt>
                <c:pt idx="5">
                  <c:v>3.1875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3.11</c:v>
                </c:pt>
                <c:pt idx="10">
                  <c:v>3.5</c:v>
                </c:pt>
                <c:pt idx="11">
                  <c:v>3.5</c:v>
                </c:pt>
                <c:pt idx="12">
                  <c:v>4</c:v>
                </c:pt>
                <c:pt idx="13">
                  <c:v>4.5</c:v>
                </c:pt>
                <c:pt idx="14">
                  <c:v>4.165</c:v>
                </c:pt>
                <c:pt idx="15">
                  <c:v>3.4649999999999999</c:v>
                </c:pt>
                <c:pt idx="16">
                  <c:v>3.4375</c:v>
                </c:pt>
                <c:pt idx="17">
                  <c:v>3.4649999999999999</c:v>
                </c:pt>
                <c:pt idx="18">
                  <c:v>3.5</c:v>
                </c:pt>
                <c:pt idx="19">
                  <c:v>3.5</c:v>
                </c:pt>
                <c:pt idx="20">
                  <c:v>2.5</c:v>
                </c:pt>
                <c:pt idx="21">
                  <c:v>3.4525000000000001</c:v>
                </c:pt>
                <c:pt idx="22">
                  <c:v>3.3125</c:v>
                </c:pt>
                <c:pt idx="23">
                  <c:v>3.06</c:v>
                </c:pt>
                <c:pt idx="24">
                  <c:v>3.8299999999999996</c:v>
                </c:pt>
                <c:pt idx="25">
                  <c:v>3.5550000000000002</c:v>
                </c:pt>
                <c:pt idx="26">
                  <c:v>3.835</c:v>
                </c:pt>
                <c:pt idx="27">
                  <c:v>3.25</c:v>
                </c:pt>
                <c:pt idx="28">
                  <c:v>4.5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8374144"/>
        <c:axId val="308512256"/>
      </c:lineChart>
      <c:catAx>
        <c:axId val="30837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08512256"/>
        <c:crosses val="autoZero"/>
        <c:auto val="1"/>
        <c:lblAlgn val="ctr"/>
        <c:lblOffset val="100"/>
        <c:noMultiLvlLbl val="0"/>
      </c:catAx>
      <c:valAx>
        <c:axId val="3085122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8374144"/>
        <c:crosses val="autoZero"/>
        <c:crossBetween val="between"/>
      </c:valAx>
      <c:spPr>
        <a:solidFill>
          <a:srgbClr val="FFFFCC"/>
        </a:solidFill>
      </c:spPr>
    </c:plotArea>
    <c:legend>
      <c:legendPos val="b"/>
      <c:layout/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spPr>
    <a:solidFill>
      <a:srgbClr val="FFFFCC"/>
    </a:solidFill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>
                <a:solidFill>
                  <a:srgbClr val="C00000"/>
                </a:solidFill>
              </a:defRPr>
            </a:pPr>
            <a:r>
              <a:rPr lang="ru-RU">
                <a:solidFill>
                  <a:srgbClr val="C00000"/>
                </a:solidFill>
              </a:rPr>
              <a:t>ДИНАМИКА</a:t>
            </a:r>
            <a:r>
              <a:rPr lang="ru-RU" baseline="0">
                <a:solidFill>
                  <a:srgbClr val="C00000"/>
                </a:solidFill>
              </a:rPr>
              <a:t> СРЕДНЕГО БАЛЛА РЕЗУЛЬТАТОВ ВПР ВЫПУСКНИКОВ НАЧАЛЬНОЙ ШКОЛЫ</a:t>
            </a:r>
            <a:endParaRPr lang="ru-RU">
              <a:solidFill>
                <a:srgbClr val="C00000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558465553672797E-2"/>
          <c:y val="0.13413416962139321"/>
          <c:w val="0.93264087140333018"/>
          <c:h val="0.56024616391217386"/>
        </c:manualLayout>
      </c:layout>
      <c:lineChart>
        <c:grouping val="standard"/>
        <c:varyColors val="0"/>
        <c:ser>
          <c:idx val="0"/>
          <c:order val="0"/>
          <c:tx>
            <c:strRef>
              <c:f>Лист3!$R$30</c:f>
              <c:strCache>
                <c:ptCount val="1"/>
                <c:pt idx="0">
                  <c:v>все ОО</c:v>
                </c:pt>
              </c:strCache>
            </c:strRef>
          </c:tx>
          <c:spPr>
            <a:ln w="53975">
              <a:solidFill>
                <a:srgbClr val="C00000"/>
              </a:solidFill>
            </a:ln>
          </c:spPr>
          <c:marker>
            <c:symbol val="x"/>
            <c:size val="8"/>
            <c:spPr>
              <a:solidFill>
                <a:srgbClr val="C00000"/>
              </a:solidFill>
            </c:spPr>
          </c:marker>
          <c:cat>
            <c:multiLvlStrRef>
              <c:f>Лист3!$P$31:$Q$36</c:f>
              <c:multiLvlStrCache>
                <c:ptCount val="6"/>
                <c:lvl>
                  <c:pt idx="0">
                    <c:v>2017-2018</c:v>
                  </c:pt>
                  <c:pt idx="1">
                    <c:v>2018-2019</c:v>
                  </c:pt>
                  <c:pt idx="2">
                    <c:v>2017-2018</c:v>
                  </c:pt>
                  <c:pt idx="3">
                    <c:v>2018-2019</c:v>
                  </c:pt>
                  <c:pt idx="4">
                    <c:v>2017-2018</c:v>
                  </c:pt>
                  <c:pt idx="5">
                    <c:v>2018-2019</c:v>
                  </c:pt>
                </c:lvl>
                <c:lvl>
                  <c:pt idx="0">
                    <c:v>РУССКИЙ ЯЗЫК</c:v>
                  </c:pt>
                  <c:pt idx="2">
                    <c:v>МАТЕМАТИКА</c:v>
                  </c:pt>
                  <c:pt idx="4">
                    <c:v>ОКРУЖАЮЩИЙ МИР</c:v>
                  </c:pt>
                </c:lvl>
              </c:multiLvlStrCache>
            </c:multiLvlStrRef>
          </c:cat>
          <c:val>
            <c:numRef>
              <c:f>Лист3!$R$31:$R$36</c:f>
              <c:numCache>
                <c:formatCode>General</c:formatCode>
                <c:ptCount val="6"/>
                <c:pt idx="0">
                  <c:v>4.33</c:v>
                </c:pt>
                <c:pt idx="1">
                  <c:v>3.8220000000000001</c:v>
                </c:pt>
                <c:pt idx="2">
                  <c:v>3.97</c:v>
                </c:pt>
                <c:pt idx="3">
                  <c:v>3.9739999999999998</c:v>
                </c:pt>
                <c:pt idx="4">
                  <c:v>3.97</c:v>
                </c:pt>
                <c:pt idx="5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Лист3!$S$30</c:f>
              <c:strCache>
                <c:ptCount val="1"/>
                <c:pt idx="0">
                  <c:v>ОО кластера 1 с низкими результатами</c:v>
                </c:pt>
              </c:strCache>
            </c:strRef>
          </c:tx>
          <c:spPr>
            <a:ln w="53975" cap="rnd">
              <a:solidFill>
                <a:srgbClr val="002060"/>
              </a:solidFill>
              <a:bevel/>
            </a:ln>
          </c:spPr>
          <c:marker>
            <c:symbol val="circle"/>
            <c:size val="9"/>
            <c:spPr>
              <a:solidFill>
                <a:srgbClr val="002060"/>
              </a:solidFill>
            </c:spPr>
          </c:marker>
          <c:cat>
            <c:multiLvlStrRef>
              <c:f>Лист3!$P$31:$Q$36</c:f>
              <c:multiLvlStrCache>
                <c:ptCount val="6"/>
                <c:lvl>
                  <c:pt idx="0">
                    <c:v>2017-2018</c:v>
                  </c:pt>
                  <c:pt idx="1">
                    <c:v>2018-2019</c:v>
                  </c:pt>
                  <c:pt idx="2">
                    <c:v>2017-2018</c:v>
                  </c:pt>
                  <c:pt idx="3">
                    <c:v>2018-2019</c:v>
                  </c:pt>
                  <c:pt idx="4">
                    <c:v>2017-2018</c:v>
                  </c:pt>
                  <c:pt idx="5">
                    <c:v>2018-2019</c:v>
                  </c:pt>
                </c:lvl>
                <c:lvl>
                  <c:pt idx="0">
                    <c:v>РУССКИЙ ЯЗЫК</c:v>
                  </c:pt>
                  <c:pt idx="2">
                    <c:v>МАТЕМАТИКА</c:v>
                  </c:pt>
                  <c:pt idx="4">
                    <c:v>ОКРУЖАЮЩИЙ МИР</c:v>
                  </c:pt>
                </c:lvl>
              </c:multiLvlStrCache>
            </c:multiLvlStrRef>
          </c:cat>
          <c:val>
            <c:numRef>
              <c:f>Лист3!$S$31:$S$36</c:f>
              <c:numCache>
                <c:formatCode>General</c:formatCode>
                <c:ptCount val="6"/>
                <c:pt idx="1">
                  <c:v>3.5500000000000003</c:v>
                </c:pt>
                <c:pt idx="2">
                  <c:v>3.29</c:v>
                </c:pt>
                <c:pt idx="3">
                  <c:v>3.5946666666666665</c:v>
                </c:pt>
                <c:pt idx="4">
                  <c:v>2.7640000000000002</c:v>
                </c:pt>
                <c:pt idx="5">
                  <c:v>3.6013333333333333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Лист3!$T$30</c:f>
              <c:strCache>
                <c:ptCount val="1"/>
                <c:pt idx="0">
                  <c:v>ОО кластера 2 с низкими результатами</c:v>
                </c:pt>
              </c:strCache>
            </c:strRef>
          </c:tx>
          <c:spPr>
            <a:ln w="53975">
              <a:solidFill>
                <a:srgbClr val="008000"/>
              </a:solidFill>
            </a:ln>
          </c:spPr>
          <c:marker>
            <c:symbol val="triangle"/>
            <c:size val="10"/>
            <c:spPr>
              <a:ln>
                <a:solidFill>
                  <a:srgbClr val="008000"/>
                </a:solidFill>
              </a:ln>
            </c:spPr>
          </c:marker>
          <c:cat>
            <c:multiLvlStrRef>
              <c:f>Лист3!$P$31:$Q$36</c:f>
              <c:multiLvlStrCache>
                <c:ptCount val="6"/>
                <c:lvl>
                  <c:pt idx="0">
                    <c:v>2017-2018</c:v>
                  </c:pt>
                  <c:pt idx="1">
                    <c:v>2018-2019</c:v>
                  </c:pt>
                  <c:pt idx="2">
                    <c:v>2017-2018</c:v>
                  </c:pt>
                  <c:pt idx="3">
                    <c:v>2018-2019</c:v>
                  </c:pt>
                  <c:pt idx="4">
                    <c:v>2017-2018</c:v>
                  </c:pt>
                  <c:pt idx="5">
                    <c:v>2018-2019</c:v>
                  </c:pt>
                </c:lvl>
                <c:lvl>
                  <c:pt idx="0">
                    <c:v>РУССКИЙ ЯЗЫК</c:v>
                  </c:pt>
                  <c:pt idx="2">
                    <c:v>МАТЕМАТИКА</c:v>
                  </c:pt>
                  <c:pt idx="4">
                    <c:v>ОКРУЖАЮЩИЙ МИР</c:v>
                  </c:pt>
                </c:lvl>
              </c:multiLvlStrCache>
            </c:multiLvlStrRef>
          </c:cat>
          <c:val>
            <c:numRef>
              <c:f>Лист3!$T$31:$T$36</c:f>
              <c:numCache>
                <c:formatCode>General</c:formatCode>
                <c:ptCount val="6"/>
                <c:pt idx="0">
                  <c:v>4.33</c:v>
                </c:pt>
                <c:pt idx="1">
                  <c:v>4.0976666666666661</c:v>
                </c:pt>
                <c:pt idx="2">
                  <c:v>3.5656666666666665</c:v>
                </c:pt>
                <c:pt idx="3">
                  <c:v>4.2136666666666667</c:v>
                </c:pt>
                <c:pt idx="4">
                  <c:v>3.1576666666666662</c:v>
                </c:pt>
                <c:pt idx="5">
                  <c:v>4.101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6453248"/>
        <c:axId val="276459520"/>
      </c:lineChart>
      <c:catAx>
        <c:axId val="276453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76459520"/>
        <c:crosses val="autoZero"/>
        <c:auto val="1"/>
        <c:lblAlgn val="ctr"/>
        <c:lblOffset val="100"/>
        <c:noMultiLvlLbl val="0"/>
      </c:catAx>
      <c:valAx>
        <c:axId val="2764595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crossAx val="276453248"/>
        <c:crosses val="autoZero"/>
        <c:crossBetween val="between"/>
      </c:valAx>
      <c:spPr>
        <a:solidFill>
          <a:srgbClr val="FFFFCC"/>
        </a:solidFill>
      </c:spPr>
    </c:plotArea>
    <c:legend>
      <c:legendPos val="b"/>
      <c:layout>
        <c:manualLayout>
          <c:xMode val="edge"/>
          <c:yMode val="edge"/>
          <c:x val="6.1611132038119722E-2"/>
          <c:y val="0.82338553867813036"/>
          <c:w val="0.87677760134492699"/>
          <c:h val="0.15986143798652405"/>
        </c:manualLayout>
      </c:layout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spPr>
    <a:solidFill>
      <a:srgbClr val="FFFFCC"/>
    </a:solidFill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>
                <a:solidFill>
                  <a:srgbClr val="C00000"/>
                </a:solidFill>
              </a:defRPr>
            </a:pPr>
            <a:r>
              <a:rPr lang="ru-RU">
                <a:solidFill>
                  <a:srgbClr val="C00000"/>
                </a:solidFill>
              </a:rPr>
              <a:t>ДОЛЯ</a:t>
            </a:r>
            <a:r>
              <a:rPr lang="ru-RU" baseline="0">
                <a:solidFill>
                  <a:srgbClr val="C00000"/>
                </a:solidFill>
              </a:rPr>
              <a:t> ПЕДАГОГИЧЕСКИХ РАБОТНИКОВ, ИМЕЮЩИХ ПЕРВУЮ И ВЫСШУЮ КВАЛИФИКАЦИОННУЮ КАТЕГОРИЮ</a:t>
            </a:r>
            <a:endParaRPr lang="ru-RU">
              <a:solidFill>
                <a:srgbClr val="C00000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558465553672797E-2"/>
          <c:y val="0.13413416962139321"/>
          <c:w val="0.93264087140333018"/>
          <c:h val="0.56024616391217386"/>
        </c:manualLayout>
      </c:layout>
      <c:lineChart>
        <c:grouping val="standard"/>
        <c:varyColors val="0"/>
        <c:ser>
          <c:idx val="0"/>
          <c:order val="0"/>
          <c:tx>
            <c:strRef>
              <c:f>Лист3!$P$43</c:f>
              <c:strCache>
                <c:ptCount val="1"/>
                <c:pt idx="0">
                  <c:v>все ОО</c:v>
                </c:pt>
              </c:strCache>
            </c:strRef>
          </c:tx>
          <c:spPr>
            <a:ln w="53975">
              <a:solidFill>
                <a:srgbClr val="C00000"/>
              </a:solidFill>
            </a:ln>
          </c:spPr>
          <c:marker>
            <c:symbol val="x"/>
            <c:size val="8"/>
            <c:spPr>
              <a:solidFill>
                <a:srgbClr val="C00000"/>
              </a:solidFill>
            </c:spPr>
          </c:marker>
          <c:cat>
            <c:strRef>
              <c:f>Лист3!$O$44:$O$46</c:f>
              <c:strCache>
                <c:ptCount val="3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</c:strCache>
            </c:strRef>
          </c:cat>
          <c:val>
            <c:numRef>
              <c:f>Лист3!$P$44:$P$46</c:f>
              <c:numCache>
                <c:formatCode>0.00</c:formatCode>
                <c:ptCount val="3"/>
                <c:pt idx="0">
                  <c:v>56.907216494845358</c:v>
                </c:pt>
                <c:pt idx="1">
                  <c:v>54.054054054054056</c:v>
                </c:pt>
                <c:pt idx="2">
                  <c:v>53.586497890295362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Лист3!$Q$43</c:f>
              <c:strCache>
                <c:ptCount val="1"/>
                <c:pt idx="0">
                  <c:v>ОО кластера 1 с низкими результатами</c:v>
                </c:pt>
              </c:strCache>
            </c:strRef>
          </c:tx>
          <c:spPr>
            <a:ln w="53975" cap="rnd">
              <a:solidFill>
                <a:srgbClr val="002060"/>
              </a:solidFill>
              <a:bevel/>
            </a:ln>
          </c:spPr>
          <c:marker>
            <c:symbol val="circle"/>
            <c:size val="9"/>
            <c:spPr>
              <a:solidFill>
                <a:srgbClr val="002060"/>
              </a:solidFill>
            </c:spPr>
          </c:marker>
          <c:cat>
            <c:strRef>
              <c:f>Лист3!$O$44:$O$46</c:f>
              <c:strCache>
                <c:ptCount val="3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</c:strCache>
            </c:strRef>
          </c:cat>
          <c:val>
            <c:numRef>
              <c:f>Лист3!$Q$44:$Q$46</c:f>
              <c:numCache>
                <c:formatCode>0.00</c:formatCode>
                <c:ptCount val="3"/>
                <c:pt idx="0">
                  <c:v>32.142857142857146</c:v>
                </c:pt>
                <c:pt idx="1">
                  <c:v>15.740740740740739</c:v>
                </c:pt>
                <c:pt idx="2">
                  <c:v>17.564102564102566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Лист3!$R$43</c:f>
              <c:strCache>
                <c:ptCount val="1"/>
                <c:pt idx="0">
                  <c:v>ОО кластера 2 с низкими результатами</c:v>
                </c:pt>
              </c:strCache>
            </c:strRef>
          </c:tx>
          <c:spPr>
            <a:ln w="53975">
              <a:solidFill>
                <a:srgbClr val="008000"/>
              </a:solidFill>
            </a:ln>
          </c:spPr>
          <c:marker>
            <c:symbol val="triangle"/>
            <c:size val="10"/>
            <c:spPr>
              <a:ln>
                <a:solidFill>
                  <a:srgbClr val="008000"/>
                </a:solidFill>
              </a:ln>
            </c:spPr>
          </c:marker>
          <c:cat>
            <c:strRef>
              <c:f>Лист3!$O$44:$O$46</c:f>
              <c:strCache>
                <c:ptCount val="3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</c:strCache>
            </c:strRef>
          </c:cat>
          <c:val>
            <c:numRef>
              <c:f>Лист3!$R$44:$R$46</c:f>
              <c:numCache>
                <c:formatCode>0.00</c:formatCode>
                <c:ptCount val="3"/>
                <c:pt idx="0">
                  <c:v>50.794173620260572</c:v>
                </c:pt>
                <c:pt idx="1">
                  <c:v>44.263285024154584</c:v>
                </c:pt>
                <c:pt idx="2">
                  <c:v>44.474025974025977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11104"/>
        <c:axId val="273713024"/>
      </c:lineChart>
      <c:catAx>
        <c:axId val="27371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73713024"/>
        <c:crosses val="autoZero"/>
        <c:auto val="1"/>
        <c:lblAlgn val="ctr"/>
        <c:lblOffset val="100"/>
        <c:noMultiLvlLbl val="0"/>
      </c:catAx>
      <c:valAx>
        <c:axId val="273713024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273711104"/>
        <c:crosses val="autoZero"/>
        <c:crossBetween val="between"/>
      </c:valAx>
      <c:spPr>
        <a:solidFill>
          <a:srgbClr val="FFFFCC"/>
        </a:solidFill>
      </c:spPr>
    </c:plotArea>
    <c:legend>
      <c:legendPos val="b"/>
      <c:layout>
        <c:manualLayout>
          <c:xMode val="edge"/>
          <c:yMode val="edge"/>
          <c:x val="6.1611132038119722E-2"/>
          <c:y val="0.82338553867813036"/>
          <c:w val="0.87677760134492699"/>
          <c:h val="0.15986143798652405"/>
        </c:manualLayout>
      </c:layout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spPr>
    <a:solidFill>
      <a:srgbClr val="FFFFCC"/>
    </a:solidFill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Лист3!$C$3</c:f>
              <c:strCache>
                <c:ptCount val="1"/>
                <c:pt idx="0">
                  <c:v>2016-2017</c:v>
                </c:pt>
              </c:strCache>
            </c:strRef>
          </c:tx>
          <c:marker>
            <c:symbol val="none"/>
          </c:marker>
          <c:cat>
            <c:multiLvlStrRef>
              <c:f>Лист3!$D$1:$AJ$2</c:f>
              <c:multiLvlStrCache>
                <c:ptCount val="33"/>
                <c:lvl>
                  <c:pt idx="0">
                    <c:v>все ОО кластера 1</c:v>
                  </c:pt>
                  <c:pt idx="2">
                    <c:v>ОО кластера 1 с низкими результатами</c:v>
                  </c:pt>
                  <c:pt idx="3">
                    <c:v>все ОО кластера 2</c:v>
                  </c:pt>
                  <c:pt idx="5">
                    <c:v>ОО кластера 1 с низкими результатами</c:v>
                  </c:pt>
                  <c:pt idx="6">
                    <c:v>все ОО кластера 3</c:v>
                  </c:pt>
                  <c:pt idx="8">
                    <c:v>ОО кластера 1 с низкими результатами</c:v>
                  </c:pt>
                  <c:pt idx="9">
                    <c:v>все ОО кластера 4</c:v>
                  </c:pt>
                  <c:pt idx="11">
                    <c:v>ОО кластера 1 с низкими результатами</c:v>
                  </c:pt>
                  <c:pt idx="12">
                    <c:v>все ОО кластера 5</c:v>
                  </c:pt>
                  <c:pt idx="14">
                    <c:v>ОО кластера 1 с низкими результатами</c:v>
                  </c:pt>
                  <c:pt idx="15">
                    <c:v>все ОО кластера 6</c:v>
                  </c:pt>
                  <c:pt idx="17">
                    <c:v>ОО кластера 1 с низкими результатами</c:v>
                  </c:pt>
                  <c:pt idx="18">
                    <c:v>все ОО кластера 7</c:v>
                  </c:pt>
                  <c:pt idx="20">
                    <c:v>ОО кластера 1 с низкими результатами</c:v>
                  </c:pt>
                  <c:pt idx="21">
                    <c:v>все ОО кластера 8</c:v>
                  </c:pt>
                  <c:pt idx="23">
                    <c:v>ОО кластера 1 с низкими результатами</c:v>
                  </c:pt>
                  <c:pt idx="24">
                    <c:v>все ОО кластера 9</c:v>
                  </c:pt>
                  <c:pt idx="26">
                    <c:v>ОО кластера 1 с низкими результатами</c:v>
                  </c:pt>
                  <c:pt idx="27">
                    <c:v>все ОО кластера 10</c:v>
                  </c:pt>
                  <c:pt idx="29">
                    <c:v>ОО кластера 1 с низкими результатами</c:v>
                  </c:pt>
                  <c:pt idx="30">
                    <c:v>все ОО кластера 11</c:v>
                  </c:pt>
                  <c:pt idx="32">
                    <c:v>ОО кластера 1 с низкими результатами</c:v>
                  </c:pt>
                </c:lvl>
                <c:lvl>
                  <c:pt idx="0">
                    <c:v>РУС</c:v>
                  </c:pt>
                  <c:pt idx="3">
                    <c:v>МАТ</c:v>
                  </c:pt>
                  <c:pt idx="6">
                    <c:v>ФИЗ</c:v>
                  </c:pt>
                  <c:pt idx="9">
                    <c:v>ИНФ</c:v>
                  </c:pt>
                  <c:pt idx="12">
                    <c:v>ХИМ</c:v>
                  </c:pt>
                  <c:pt idx="15">
                    <c:v>ОБЩ</c:v>
                  </c:pt>
                  <c:pt idx="18">
                    <c:v>ИСТ</c:v>
                  </c:pt>
                  <c:pt idx="21">
                    <c:v>БИО</c:v>
                  </c:pt>
                  <c:pt idx="24">
                    <c:v>ГЕО</c:v>
                  </c:pt>
                  <c:pt idx="27">
                    <c:v>ЛИТ</c:v>
                  </c:pt>
                  <c:pt idx="30">
                    <c:v>АНГ</c:v>
                  </c:pt>
                </c:lvl>
              </c:multiLvlStrCache>
            </c:multiLvlStrRef>
          </c:cat>
          <c:val>
            <c:numRef>
              <c:f>Лист3!$D$3:$AJ$3</c:f>
              <c:numCache>
                <c:formatCode>0.00</c:formatCode>
                <c:ptCount val="33"/>
                <c:pt idx="0" formatCode="General">
                  <c:v>3.8</c:v>
                </c:pt>
                <c:pt idx="1">
                  <c:v>3.6079999999999997</c:v>
                </c:pt>
                <c:pt idx="2" formatCode="General">
                  <c:v>3.19</c:v>
                </c:pt>
                <c:pt idx="3" formatCode="General">
                  <c:v>3.61</c:v>
                </c:pt>
                <c:pt idx="4">
                  <c:v>3.8319999999999994</c:v>
                </c:pt>
                <c:pt idx="5" formatCode="General">
                  <c:v>3.69</c:v>
                </c:pt>
                <c:pt idx="6" formatCode="General">
                  <c:v>3.69</c:v>
                </c:pt>
                <c:pt idx="7">
                  <c:v>3</c:v>
                </c:pt>
                <c:pt idx="9" formatCode="General">
                  <c:v>3.86</c:v>
                </c:pt>
                <c:pt idx="10">
                  <c:v>4</c:v>
                </c:pt>
                <c:pt idx="12" formatCode="General">
                  <c:v>4.0199999999999996</c:v>
                </c:pt>
                <c:pt idx="13">
                  <c:v>3.7766666666666668</c:v>
                </c:pt>
                <c:pt idx="15" formatCode="General">
                  <c:v>3.61</c:v>
                </c:pt>
                <c:pt idx="16">
                  <c:v>3.6042857142857145</c:v>
                </c:pt>
                <c:pt idx="17" formatCode="General">
                  <c:v>4.29</c:v>
                </c:pt>
                <c:pt idx="18" formatCode="General">
                  <c:v>3.67</c:v>
                </c:pt>
                <c:pt idx="21" formatCode="General">
                  <c:v>3.38</c:v>
                </c:pt>
                <c:pt idx="22">
                  <c:v>3.3412499999999996</c:v>
                </c:pt>
                <c:pt idx="23" formatCode="General">
                  <c:v>3</c:v>
                </c:pt>
                <c:pt idx="24" formatCode="General">
                  <c:v>3.85</c:v>
                </c:pt>
                <c:pt idx="25">
                  <c:v>3.6233333333333331</c:v>
                </c:pt>
                <c:pt idx="26" formatCode="General">
                  <c:v>3.5</c:v>
                </c:pt>
                <c:pt idx="27" formatCode="General">
                  <c:v>3.72</c:v>
                </c:pt>
                <c:pt idx="30" formatCode="General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Лист3!$C$4</c:f>
              <c:strCache>
                <c:ptCount val="1"/>
                <c:pt idx="0">
                  <c:v>2017-2018</c:v>
                </c:pt>
              </c:strCache>
            </c:strRef>
          </c:tx>
          <c:marker>
            <c:symbol val="none"/>
          </c:marker>
          <c:cat>
            <c:multiLvlStrRef>
              <c:f>Лист3!$D$1:$AJ$2</c:f>
              <c:multiLvlStrCache>
                <c:ptCount val="33"/>
                <c:lvl>
                  <c:pt idx="0">
                    <c:v>все ОО кластера 1</c:v>
                  </c:pt>
                  <c:pt idx="2">
                    <c:v>ОО кластера 1 с низкими результатами</c:v>
                  </c:pt>
                  <c:pt idx="3">
                    <c:v>все ОО кластера 2</c:v>
                  </c:pt>
                  <c:pt idx="5">
                    <c:v>ОО кластера 1 с низкими результатами</c:v>
                  </c:pt>
                  <c:pt idx="6">
                    <c:v>все ОО кластера 3</c:v>
                  </c:pt>
                  <c:pt idx="8">
                    <c:v>ОО кластера 1 с низкими результатами</c:v>
                  </c:pt>
                  <c:pt idx="9">
                    <c:v>все ОО кластера 4</c:v>
                  </c:pt>
                  <c:pt idx="11">
                    <c:v>ОО кластера 1 с низкими результатами</c:v>
                  </c:pt>
                  <c:pt idx="12">
                    <c:v>все ОО кластера 5</c:v>
                  </c:pt>
                  <c:pt idx="14">
                    <c:v>ОО кластера 1 с низкими результатами</c:v>
                  </c:pt>
                  <c:pt idx="15">
                    <c:v>все ОО кластера 6</c:v>
                  </c:pt>
                  <c:pt idx="17">
                    <c:v>ОО кластера 1 с низкими результатами</c:v>
                  </c:pt>
                  <c:pt idx="18">
                    <c:v>все ОО кластера 7</c:v>
                  </c:pt>
                  <c:pt idx="20">
                    <c:v>ОО кластера 1 с низкими результатами</c:v>
                  </c:pt>
                  <c:pt idx="21">
                    <c:v>все ОО кластера 8</c:v>
                  </c:pt>
                  <c:pt idx="23">
                    <c:v>ОО кластера 1 с низкими результатами</c:v>
                  </c:pt>
                  <c:pt idx="24">
                    <c:v>все ОО кластера 9</c:v>
                  </c:pt>
                  <c:pt idx="26">
                    <c:v>ОО кластера 1 с низкими результатами</c:v>
                  </c:pt>
                  <c:pt idx="27">
                    <c:v>все ОО кластера 10</c:v>
                  </c:pt>
                  <c:pt idx="29">
                    <c:v>ОО кластера 1 с низкими результатами</c:v>
                  </c:pt>
                  <c:pt idx="30">
                    <c:v>все ОО кластера 11</c:v>
                  </c:pt>
                  <c:pt idx="32">
                    <c:v>ОО кластера 1 с низкими результатами</c:v>
                  </c:pt>
                </c:lvl>
                <c:lvl>
                  <c:pt idx="0">
                    <c:v>РУС</c:v>
                  </c:pt>
                  <c:pt idx="3">
                    <c:v>МАТ</c:v>
                  </c:pt>
                  <c:pt idx="6">
                    <c:v>ФИЗ</c:v>
                  </c:pt>
                  <c:pt idx="9">
                    <c:v>ИНФ</c:v>
                  </c:pt>
                  <c:pt idx="12">
                    <c:v>ХИМ</c:v>
                  </c:pt>
                  <c:pt idx="15">
                    <c:v>ОБЩ</c:v>
                  </c:pt>
                  <c:pt idx="18">
                    <c:v>ИСТ</c:v>
                  </c:pt>
                  <c:pt idx="21">
                    <c:v>БИО</c:v>
                  </c:pt>
                  <c:pt idx="24">
                    <c:v>ГЕО</c:v>
                  </c:pt>
                  <c:pt idx="27">
                    <c:v>ЛИТ</c:v>
                  </c:pt>
                  <c:pt idx="30">
                    <c:v>АНГ</c:v>
                  </c:pt>
                </c:lvl>
              </c:multiLvlStrCache>
            </c:multiLvlStrRef>
          </c:cat>
          <c:val>
            <c:numRef>
              <c:f>Лист3!$D$4:$AJ$4</c:f>
              <c:numCache>
                <c:formatCode>0.00</c:formatCode>
                <c:ptCount val="33"/>
                <c:pt idx="0" formatCode="General">
                  <c:v>3.73</c:v>
                </c:pt>
                <c:pt idx="1">
                  <c:v>3.4772727272727266</c:v>
                </c:pt>
                <c:pt idx="2" formatCode="General">
                  <c:v>3.4666666666666668</c:v>
                </c:pt>
                <c:pt idx="3" formatCode="General">
                  <c:v>3.63</c:v>
                </c:pt>
                <c:pt idx="4">
                  <c:v>3.5990909090909096</c:v>
                </c:pt>
                <c:pt idx="5" formatCode="General">
                  <c:v>3.8333333333333335</c:v>
                </c:pt>
                <c:pt idx="6" formatCode="General">
                  <c:v>3.68</c:v>
                </c:pt>
                <c:pt idx="9" formatCode="General">
                  <c:v>3.75</c:v>
                </c:pt>
                <c:pt idx="12" formatCode="General">
                  <c:v>4.3099999999999996</c:v>
                </c:pt>
                <c:pt idx="13">
                  <c:v>3.5</c:v>
                </c:pt>
                <c:pt idx="15" formatCode="General">
                  <c:v>3.52</c:v>
                </c:pt>
                <c:pt idx="16">
                  <c:v>3.3988888888888886</c:v>
                </c:pt>
                <c:pt idx="17" formatCode="General">
                  <c:v>3.52</c:v>
                </c:pt>
                <c:pt idx="18" formatCode="General">
                  <c:v>3.43</c:v>
                </c:pt>
                <c:pt idx="19">
                  <c:v>3</c:v>
                </c:pt>
                <c:pt idx="21" formatCode="General">
                  <c:v>3.39</c:v>
                </c:pt>
                <c:pt idx="22">
                  <c:v>3.4133333333333331</c:v>
                </c:pt>
                <c:pt idx="23" formatCode="General">
                  <c:v>3.835</c:v>
                </c:pt>
                <c:pt idx="24" formatCode="General">
                  <c:v>3.82</c:v>
                </c:pt>
                <c:pt idx="25">
                  <c:v>3.882857142857143</c:v>
                </c:pt>
                <c:pt idx="26" formatCode="General">
                  <c:v>4.2233333333333336</c:v>
                </c:pt>
                <c:pt idx="27" formatCode="General">
                  <c:v>3.47</c:v>
                </c:pt>
                <c:pt idx="30" formatCode="General">
                  <c:v>3.93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Лист3!$C$5</c:f>
              <c:strCache>
                <c:ptCount val="1"/>
                <c:pt idx="0">
                  <c:v>2018-2019</c:v>
                </c:pt>
              </c:strCache>
            </c:strRef>
          </c:tx>
          <c:marker>
            <c:symbol val="none"/>
          </c:marker>
          <c:cat>
            <c:multiLvlStrRef>
              <c:f>Лист3!$D$1:$AJ$2</c:f>
              <c:multiLvlStrCache>
                <c:ptCount val="33"/>
                <c:lvl>
                  <c:pt idx="0">
                    <c:v>все ОО кластера 1</c:v>
                  </c:pt>
                  <c:pt idx="2">
                    <c:v>ОО кластера 1 с низкими результатами</c:v>
                  </c:pt>
                  <c:pt idx="3">
                    <c:v>все ОО кластера 2</c:v>
                  </c:pt>
                  <c:pt idx="5">
                    <c:v>ОО кластера 1 с низкими результатами</c:v>
                  </c:pt>
                  <c:pt idx="6">
                    <c:v>все ОО кластера 3</c:v>
                  </c:pt>
                  <c:pt idx="8">
                    <c:v>ОО кластера 1 с низкими результатами</c:v>
                  </c:pt>
                  <c:pt idx="9">
                    <c:v>все ОО кластера 4</c:v>
                  </c:pt>
                  <c:pt idx="11">
                    <c:v>ОО кластера 1 с низкими результатами</c:v>
                  </c:pt>
                  <c:pt idx="12">
                    <c:v>все ОО кластера 5</c:v>
                  </c:pt>
                  <c:pt idx="14">
                    <c:v>ОО кластера 1 с низкими результатами</c:v>
                  </c:pt>
                  <c:pt idx="15">
                    <c:v>все ОО кластера 6</c:v>
                  </c:pt>
                  <c:pt idx="17">
                    <c:v>ОО кластера 1 с низкими результатами</c:v>
                  </c:pt>
                  <c:pt idx="18">
                    <c:v>все ОО кластера 7</c:v>
                  </c:pt>
                  <c:pt idx="20">
                    <c:v>ОО кластера 1 с низкими результатами</c:v>
                  </c:pt>
                  <c:pt idx="21">
                    <c:v>все ОО кластера 8</c:v>
                  </c:pt>
                  <c:pt idx="23">
                    <c:v>ОО кластера 1 с низкими результатами</c:v>
                  </c:pt>
                  <c:pt idx="24">
                    <c:v>все ОО кластера 9</c:v>
                  </c:pt>
                  <c:pt idx="26">
                    <c:v>ОО кластера 1 с низкими результатами</c:v>
                  </c:pt>
                  <c:pt idx="27">
                    <c:v>все ОО кластера 10</c:v>
                  </c:pt>
                  <c:pt idx="29">
                    <c:v>ОО кластера 1 с низкими результатами</c:v>
                  </c:pt>
                  <c:pt idx="30">
                    <c:v>все ОО кластера 11</c:v>
                  </c:pt>
                  <c:pt idx="32">
                    <c:v>ОО кластера 1 с низкими результатами</c:v>
                  </c:pt>
                </c:lvl>
                <c:lvl>
                  <c:pt idx="0">
                    <c:v>РУС</c:v>
                  </c:pt>
                  <c:pt idx="3">
                    <c:v>МАТ</c:v>
                  </c:pt>
                  <c:pt idx="6">
                    <c:v>ФИЗ</c:v>
                  </c:pt>
                  <c:pt idx="9">
                    <c:v>ИНФ</c:v>
                  </c:pt>
                  <c:pt idx="12">
                    <c:v>ХИМ</c:v>
                  </c:pt>
                  <c:pt idx="15">
                    <c:v>ОБЩ</c:v>
                  </c:pt>
                  <c:pt idx="18">
                    <c:v>ИСТ</c:v>
                  </c:pt>
                  <c:pt idx="21">
                    <c:v>БИО</c:v>
                  </c:pt>
                  <c:pt idx="24">
                    <c:v>ГЕО</c:v>
                  </c:pt>
                  <c:pt idx="27">
                    <c:v>ЛИТ</c:v>
                  </c:pt>
                  <c:pt idx="30">
                    <c:v>АНГ</c:v>
                  </c:pt>
                </c:lvl>
              </c:multiLvlStrCache>
            </c:multiLvlStrRef>
          </c:cat>
          <c:val>
            <c:numRef>
              <c:f>Лист3!$D$5:$AJ$5</c:f>
              <c:numCache>
                <c:formatCode>0.00</c:formatCode>
                <c:ptCount val="33"/>
                <c:pt idx="0" formatCode="General">
                  <c:v>3.74</c:v>
                </c:pt>
                <c:pt idx="1">
                  <c:v>3.7159999999999997</c:v>
                </c:pt>
                <c:pt idx="2" formatCode="General">
                  <c:v>3.5</c:v>
                </c:pt>
                <c:pt idx="3" formatCode="General">
                  <c:v>3.4764540337711067</c:v>
                </c:pt>
                <c:pt idx="4">
                  <c:v>3.5640000000000001</c:v>
                </c:pt>
                <c:pt idx="5" formatCode="General">
                  <c:v>2.69</c:v>
                </c:pt>
                <c:pt idx="6" formatCode="General">
                  <c:v>3.6</c:v>
                </c:pt>
                <c:pt idx="9" formatCode="General">
                  <c:v>3.8</c:v>
                </c:pt>
                <c:pt idx="10">
                  <c:v>4.25</c:v>
                </c:pt>
                <c:pt idx="12" formatCode="General">
                  <c:v>3.99</c:v>
                </c:pt>
                <c:pt idx="13">
                  <c:v>4.0283333333333333</c:v>
                </c:pt>
                <c:pt idx="15" formatCode="General">
                  <c:v>3.58</c:v>
                </c:pt>
                <c:pt idx="16">
                  <c:v>3.617777777777778</c:v>
                </c:pt>
                <c:pt idx="17" formatCode="General">
                  <c:v>3.25</c:v>
                </c:pt>
                <c:pt idx="18" formatCode="General">
                  <c:v>2.91</c:v>
                </c:pt>
                <c:pt idx="21" formatCode="General">
                  <c:v>3.3</c:v>
                </c:pt>
                <c:pt idx="22">
                  <c:v>3.2524999999999999</c:v>
                </c:pt>
                <c:pt idx="23" formatCode="General">
                  <c:v>3</c:v>
                </c:pt>
                <c:pt idx="24" formatCode="General">
                  <c:v>3.82</c:v>
                </c:pt>
                <c:pt idx="25">
                  <c:v>3.6271428571428572</c:v>
                </c:pt>
                <c:pt idx="26" formatCode="General">
                  <c:v>3.375</c:v>
                </c:pt>
                <c:pt idx="27" formatCode="General">
                  <c:v>4.3099999999999996</c:v>
                </c:pt>
                <c:pt idx="28">
                  <c:v>5</c:v>
                </c:pt>
                <c:pt idx="30" formatCode="General">
                  <c:v>3.75</c:v>
                </c:pt>
                <c:pt idx="31">
                  <c:v>4.5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19168"/>
        <c:axId val="212605568"/>
      </c:lineChart>
      <c:catAx>
        <c:axId val="21251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12605568"/>
        <c:crosses val="autoZero"/>
        <c:auto val="1"/>
        <c:lblAlgn val="ctr"/>
        <c:lblOffset val="100"/>
        <c:noMultiLvlLbl val="0"/>
      </c:catAx>
      <c:valAx>
        <c:axId val="212605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251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>
                <a:solidFill>
                  <a:srgbClr val="C00000"/>
                </a:solidFill>
              </a:defRPr>
            </a:pPr>
            <a:r>
              <a:rPr lang="ru-RU">
                <a:solidFill>
                  <a:srgbClr val="C00000"/>
                </a:solidFill>
              </a:rPr>
              <a:t>ДОЛЯ</a:t>
            </a:r>
            <a:r>
              <a:rPr lang="ru-RU" baseline="0">
                <a:solidFill>
                  <a:srgbClr val="C00000"/>
                </a:solidFill>
              </a:rPr>
              <a:t> ПЕДАГОГИЧЕСКИХ РАБОТНИКОВ, ИМЕЮЩИХ ПЕРВУЮ И ВЫСШУЮ КВАЛИФИКАЦИОННУЮ КАТЕГОРИЮ</a:t>
            </a:r>
            <a:endParaRPr lang="ru-RU">
              <a:solidFill>
                <a:srgbClr val="C00000"/>
              </a:solidFill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8558465553672797E-2"/>
          <c:y val="0.13413416962139321"/>
          <c:w val="0.93264087140333018"/>
          <c:h val="0.56024616391217386"/>
        </c:manualLayout>
      </c:layout>
      <c:lineChart>
        <c:grouping val="standard"/>
        <c:varyColors val="0"/>
        <c:ser>
          <c:idx val="0"/>
          <c:order val="0"/>
          <c:tx>
            <c:strRef>
              <c:f>Лист3!$P$43</c:f>
              <c:strCache>
                <c:ptCount val="1"/>
                <c:pt idx="0">
                  <c:v>все ОО</c:v>
                </c:pt>
              </c:strCache>
            </c:strRef>
          </c:tx>
          <c:spPr>
            <a:ln w="53975">
              <a:solidFill>
                <a:srgbClr val="C00000"/>
              </a:solidFill>
            </a:ln>
          </c:spPr>
          <c:marker>
            <c:symbol val="x"/>
            <c:size val="8"/>
            <c:spPr>
              <a:solidFill>
                <a:srgbClr val="C00000"/>
              </a:solidFill>
            </c:spPr>
          </c:marker>
          <c:cat>
            <c:strRef>
              <c:f>Лист3!$O$44:$O$46</c:f>
              <c:strCache>
                <c:ptCount val="3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</c:strCache>
            </c:strRef>
          </c:cat>
          <c:val>
            <c:numRef>
              <c:f>Лист3!$P$44:$P$46</c:f>
              <c:numCache>
                <c:formatCode>0.00</c:formatCode>
                <c:ptCount val="3"/>
                <c:pt idx="0">
                  <c:v>56.907216494845358</c:v>
                </c:pt>
                <c:pt idx="1">
                  <c:v>54.054054054054056</c:v>
                </c:pt>
                <c:pt idx="2">
                  <c:v>53.586497890295362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Лист3!$Q$43</c:f>
              <c:strCache>
                <c:ptCount val="1"/>
                <c:pt idx="0">
                  <c:v>ОО кластера 1 с низкими результатами</c:v>
                </c:pt>
              </c:strCache>
            </c:strRef>
          </c:tx>
          <c:spPr>
            <a:ln w="53975" cap="rnd">
              <a:solidFill>
                <a:srgbClr val="002060"/>
              </a:solidFill>
              <a:bevel/>
            </a:ln>
          </c:spPr>
          <c:marker>
            <c:symbol val="circle"/>
            <c:size val="9"/>
            <c:spPr>
              <a:solidFill>
                <a:srgbClr val="002060"/>
              </a:solidFill>
            </c:spPr>
          </c:marker>
          <c:cat>
            <c:strRef>
              <c:f>Лист3!$O$44:$O$46</c:f>
              <c:strCache>
                <c:ptCount val="3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</c:strCache>
            </c:strRef>
          </c:cat>
          <c:val>
            <c:numRef>
              <c:f>Лист3!$Q$44:$Q$46</c:f>
              <c:numCache>
                <c:formatCode>0.00</c:formatCode>
                <c:ptCount val="3"/>
                <c:pt idx="0">
                  <c:v>32.142857142857146</c:v>
                </c:pt>
                <c:pt idx="1">
                  <c:v>15.740740740740739</c:v>
                </c:pt>
                <c:pt idx="2">
                  <c:v>17.564102564102566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Лист3!$R$43</c:f>
              <c:strCache>
                <c:ptCount val="1"/>
                <c:pt idx="0">
                  <c:v>ОО кластера 2 с низкими результатами</c:v>
                </c:pt>
              </c:strCache>
            </c:strRef>
          </c:tx>
          <c:spPr>
            <a:ln w="53975">
              <a:solidFill>
                <a:srgbClr val="008000"/>
              </a:solidFill>
            </a:ln>
          </c:spPr>
          <c:marker>
            <c:symbol val="triangle"/>
            <c:size val="10"/>
            <c:spPr>
              <a:ln>
                <a:solidFill>
                  <a:srgbClr val="008000"/>
                </a:solidFill>
              </a:ln>
            </c:spPr>
          </c:marker>
          <c:cat>
            <c:strRef>
              <c:f>Лист3!$O$44:$O$46</c:f>
              <c:strCache>
                <c:ptCount val="3"/>
                <c:pt idx="0">
                  <c:v>2016-2017</c:v>
                </c:pt>
                <c:pt idx="1">
                  <c:v>2017-2018</c:v>
                </c:pt>
                <c:pt idx="2">
                  <c:v>2018-2019</c:v>
                </c:pt>
              </c:strCache>
            </c:strRef>
          </c:cat>
          <c:val>
            <c:numRef>
              <c:f>Лист3!$R$44:$R$46</c:f>
              <c:numCache>
                <c:formatCode>0.00</c:formatCode>
                <c:ptCount val="3"/>
                <c:pt idx="0">
                  <c:v>50.794173620260572</c:v>
                </c:pt>
                <c:pt idx="1">
                  <c:v>44.263285024154584</c:v>
                </c:pt>
                <c:pt idx="2">
                  <c:v>44.474025974025977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5939584"/>
        <c:axId val="307446528"/>
      </c:lineChart>
      <c:catAx>
        <c:axId val="3059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07446528"/>
        <c:crosses val="autoZero"/>
        <c:auto val="1"/>
        <c:lblAlgn val="ctr"/>
        <c:lblOffset val="100"/>
        <c:noMultiLvlLbl val="0"/>
      </c:catAx>
      <c:valAx>
        <c:axId val="307446528"/>
        <c:scaling>
          <c:orientation val="minMax"/>
        </c:scaling>
        <c:delete val="0"/>
        <c:axPos val="l"/>
        <c:majorGridlines/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crossAx val="305939584"/>
        <c:crosses val="autoZero"/>
        <c:crossBetween val="between"/>
      </c:valAx>
      <c:spPr>
        <a:solidFill>
          <a:srgbClr val="FFFFCC"/>
        </a:solidFill>
      </c:spPr>
    </c:plotArea>
    <c:legend>
      <c:legendPos val="b"/>
      <c:layout>
        <c:manualLayout>
          <c:xMode val="edge"/>
          <c:yMode val="edge"/>
          <c:x val="6.1611132038119722E-2"/>
          <c:y val="0.82338553867813036"/>
          <c:w val="0.87677760134492699"/>
          <c:h val="0.15986143798652405"/>
        </c:manualLayout>
      </c:layout>
      <c:overlay val="0"/>
      <c:txPr>
        <a:bodyPr/>
        <a:lstStyle/>
        <a:p>
          <a:pPr>
            <a:defRPr sz="1400"/>
          </a:pPr>
          <a:endParaRPr lang="ru-RU"/>
        </a:p>
      </c:txPr>
    </c:legend>
    <c:plotVisOnly val="1"/>
    <c:dispBlanksAs val="gap"/>
    <c:showDLblsOverMax val="0"/>
  </c:chart>
  <c:spPr>
    <a:solidFill>
      <a:srgbClr val="FFFFCC"/>
    </a:solidFill>
  </c:sp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97" workbookViewId="0" zoomToFit="1"/>
  </sheetViews>
  <sheetProtection password="C4BF" content="1" objects="1"/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97" workbookViewId="0" zoomToFit="1"/>
  </sheetViews>
  <sheetProtection password="C4BF" content="1" objects="1"/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97" workbookViewId="0" zoomToFit="1"/>
  </sheetViews>
  <sheetProtection password="C4BF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97" workbookViewId="0" zoomToFit="1"/>
  </sheetViews>
  <sheetProtection password="C4BF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85402" cy="606457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30480</xdr:colOff>
      <xdr:row>2</xdr:row>
      <xdr:rowOff>255270</xdr:rowOff>
    </xdr:from>
    <xdr:to>
      <xdr:col>27</xdr:col>
      <xdr:colOff>243840</xdr:colOff>
      <xdr:row>15</xdr:row>
      <xdr:rowOff>140970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absoluteAnchor>
    <xdr:pos x="10243457" y="16426542"/>
    <xdr:ext cx="7430589" cy="5246915"/>
    <xdr:graphicFrame macro="">
      <xdr:nvGraphicFramePr>
        <xdr:cNvPr id="6" name="Диаграмма 5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AQ18"/>
  <sheetViews>
    <sheetView tabSelected="1" zoomScaleNormal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sqref="A1:A3"/>
    </sheetView>
  </sheetViews>
  <sheetFormatPr defaultRowHeight="13.2" x14ac:dyDescent="0.25"/>
  <cols>
    <col min="1" max="1" width="19.44140625" style="70" customWidth="1"/>
    <col min="2" max="2" width="13.109375" style="70" customWidth="1"/>
    <col min="3" max="4" width="12.109375" style="70" customWidth="1"/>
    <col min="5" max="5" width="13.109375" style="70" customWidth="1"/>
    <col min="6" max="6" width="8" style="70" customWidth="1"/>
    <col min="7" max="8" width="6" style="70" hidden="1" customWidth="1"/>
    <col min="9" max="9" width="8" style="70" customWidth="1"/>
    <col min="10" max="11" width="6" style="70" hidden="1" customWidth="1"/>
    <col min="12" max="12" width="8" style="70" customWidth="1"/>
    <col min="13" max="14" width="6" style="70" hidden="1" customWidth="1"/>
    <col min="15" max="15" width="8" style="70" customWidth="1"/>
    <col min="16" max="17" width="6" style="70" hidden="1" customWidth="1"/>
    <col min="18" max="18" width="8" style="70" customWidth="1"/>
    <col min="19" max="20" width="6" style="70" hidden="1" customWidth="1"/>
    <col min="21" max="21" width="8" style="70" customWidth="1"/>
    <col min="22" max="23" width="6" style="70" hidden="1" customWidth="1"/>
    <col min="24" max="24" width="8" style="70" customWidth="1"/>
    <col min="25" max="26" width="6" style="70" hidden="1" customWidth="1"/>
    <col min="27" max="27" width="8" style="70" customWidth="1"/>
    <col min="28" max="29" width="6" style="70" hidden="1" customWidth="1"/>
    <col min="30" max="30" width="8" style="70" customWidth="1"/>
    <col min="31" max="32" width="6" style="70" hidden="1" customWidth="1"/>
    <col min="33" max="33" width="8" style="70" customWidth="1"/>
    <col min="34" max="35" width="6" style="70" hidden="1" customWidth="1"/>
    <col min="36" max="36" width="8" style="70" customWidth="1"/>
    <col min="37" max="38" width="6" style="70" hidden="1" customWidth="1"/>
    <col min="39" max="39" width="8" style="70" customWidth="1"/>
    <col min="40" max="40" width="6" style="70" customWidth="1"/>
    <col min="41" max="41" width="32.109375" style="70" customWidth="1"/>
    <col min="42" max="42" width="7.5546875" style="70" customWidth="1"/>
    <col min="43" max="43" width="8.33203125" style="70" customWidth="1"/>
    <col min="44" max="45" width="37.21875" style="70" customWidth="1"/>
    <col min="46" max="16384" width="8.88671875" style="70"/>
  </cols>
  <sheetData>
    <row r="1" spans="1:43" s="60" customFormat="1" ht="14.4" customHeight="1" x14ac:dyDescent="0.3">
      <c r="A1" s="54"/>
      <c r="B1" s="55" t="s">
        <v>21</v>
      </c>
      <c r="C1" s="56"/>
      <c r="D1" s="57"/>
      <c r="E1" s="57" t="s">
        <v>22</v>
      </c>
      <c r="F1" s="57" t="s">
        <v>23</v>
      </c>
      <c r="G1" s="57"/>
      <c r="H1" s="57"/>
      <c r="I1" s="57" t="s">
        <v>24</v>
      </c>
      <c r="J1" s="57"/>
      <c r="K1" s="57"/>
      <c r="L1" s="57" t="s">
        <v>25</v>
      </c>
      <c r="M1" s="57"/>
      <c r="N1" s="57"/>
      <c r="O1" s="57" t="s">
        <v>26</v>
      </c>
      <c r="P1" s="57"/>
      <c r="Q1" s="57"/>
      <c r="R1" s="57" t="s">
        <v>27</v>
      </c>
      <c r="S1" s="57"/>
      <c r="T1" s="57"/>
      <c r="U1" s="57" t="s">
        <v>28</v>
      </c>
      <c r="V1" s="57"/>
      <c r="W1" s="57"/>
      <c r="X1" s="57" t="s">
        <v>29</v>
      </c>
      <c r="Y1" s="57"/>
      <c r="Z1" s="57"/>
      <c r="AA1" s="57" t="s">
        <v>30</v>
      </c>
      <c r="AB1" s="57"/>
      <c r="AC1" s="57"/>
      <c r="AD1" s="57" t="s">
        <v>31</v>
      </c>
      <c r="AE1" s="57"/>
      <c r="AF1" s="57"/>
      <c r="AG1" s="57" t="s">
        <v>32</v>
      </c>
      <c r="AH1" s="57"/>
      <c r="AI1" s="57"/>
      <c r="AJ1" s="57" t="s">
        <v>33</v>
      </c>
      <c r="AK1" s="57"/>
      <c r="AL1" s="57"/>
      <c r="AM1" s="55" t="s">
        <v>61</v>
      </c>
      <c r="AN1" s="56"/>
      <c r="AO1" s="58" t="s">
        <v>34</v>
      </c>
      <c r="AP1" s="58"/>
      <c r="AQ1" s="59" t="s">
        <v>20</v>
      </c>
    </row>
    <row r="2" spans="1:43" s="66" customFormat="1" ht="45.6" customHeight="1" x14ac:dyDescent="0.3">
      <c r="A2" s="61"/>
      <c r="B2" s="62" t="s">
        <v>35</v>
      </c>
      <c r="C2" s="62"/>
      <c r="D2" s="62" t="s">
        <v>36</v>
      </c>
      <c r="E2" s="62"/>
      <c r="F2" s="63" t="s">
        <v>37</v>
      </c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5"/>
      <c r="AO2" s="62" t="s">
        <v>12</v>
      </c>
      <c r="AP2" s="62"/>
      <c r="AQ2" s="59"/>
    </row>
    <row r="3" spans="1:43" ht="14.4" customHeight="1" x14ac:dyDescent="0.25">
      <c r="A3" s="67"/>
      <c r="B3" s="62"/>
      <c r="C3" s="62"/>
      <c r="D3" s="62"/>
      <c r="E3" s="62"/>
      <c r="F3" s="57" t="s">
        <v>63</v>
      </c>
      <c r="G3" s="57" t="s">
        <v>16</v>
      </c>
      <c r="H3" s="57" t="s">
        <v>15</v>
      </c>
      <c r="I3" s="57" t="s">
        <v>0</v>
      </c>
      <c r="J3" s="57" t="s">
        <v>16</v>
      </c>
      <c r="K3" s="57" t="s">
        <v>15</v>
      </c>
      <c r="L3" s="57" t="s">
        <v>1</v>
      </c>
      <c r="M3" s="57" t="s">
        <v>16</v>
      </c>
      <c r="N3" s="57" t="s">
        <v>15</v>
      </c>
      <c r="O3" s="57" t="s">
        <v>2</v>
      </c>
      <c r="P3" s="57" t="s">
        <v>16</v>
      </c>
      <c r="Q3" s="57" t="s">
        <v>15</v>
      </c>
      <c r="R3" s="57" t="s">
        <v>3</v>
      </c>
      <c r="S3" s="57" t="s">
        <v>16</v>
      </c>
      <c r="T3" s="57" t="s">
        <v>15</v>
      </c>
      <c r="U3" s="57" t="s">
        <v>4</v>
      </c>
      <c r="V3" s="57" t="s">
        <v>16</v>
      </c>
      <c r="W3" s="57" t="s">
        <v>15</v>
      </c>
      <c r="X3" s="57" t="s">
        <v>5</v>
      </c>
      <c r="Y3" s="57" t="s">
        <v>16</v>
      </c>
      <c r="Z3" s="57" t="s">
        <v>15</v>
      </c>
      <c r="AA3" s="57" t="s">
        <v>6</v>
      </c>
      <c r="AB3" s="57" t="s">
        <v>16</v>
      </c>
      <c r="AC3" s="57" t="s">
        <v>15</v>
      </c>
      <c r="AD3" s="57" t="s">
        <v>7</v>
      </c>
      <c r="AE3" s="57" t="s">
        <v>16</v>
      </c>
      <c r="AF3" s="57" t="s">
        <v>15</v>
      </c>
      <c r="AG3" s="57" t="s">
        <v>8</v>
      </c>
      <c r="AH3" s="57" t="s">
        <v>16</v>
      </c>
      <c r="AI3" s="57" t="s">
        <v>15</v>
      </c>
      <c r="AJ3" s="57" t="s">
        <v>9</v>
      </c>
      <c r="AK3" s="57" t="s">
        <v>16</v>
      </c>
      <c r="AL3" s="57" t="s">
        <v>15</v>
      </c>
      <c r="AM3" s="68" t="s">
        <v>18</v>
      </c>
      <c r="AN3" s="69" t="s">
        <v>17</v>
      </c>
      <c r="AO3" s="62"/>
      <c r="AP3" s="62"/>
      <c r="AQ3" s="59"/>
    </row>
    <row r="4" spans="1:43" ht="63.6" customHeight="1" x14ac:dyDescent="0.25">
      <c r="A4" s="71" t="s">
        <v>11</v>
      </c>
      <c r="B4" s="72" t="s">
        <v>10</v>
      </c>
      <c r="C4" s="72" t="s">
        <v>17</v>
      </c>
      <c r="D4" s="72" t="s">
        <v>10</v>
      </c>
      <c r="E4" s="72" t="s">
        <v>17</v>
      </c>
      <c r="F4" s="72" t="s">
        <v>10</v>
      </c>
      <c r="G4" s="72" t="s">
        <v>10</v>
      </c>
      <c r="H4" s="72" t="s">
        <v>10</v>
      </c>
      <c r="I4" s="72" t="s">
        <v>10</v>
      </c>
      <c r="J4" s="72" t="s">
        <v>10</v>
      </c>
      <c r="K4" s="72" t="s">
        <v>10</v>
      </c>
      <c r="L4" s="72" t="s">
        <v>10</v>
      </c>
      <c r="M4" s="72" t="s">
        <v>10</v>
      </c>
      <c r="N4" s="72" t="s">
        <v>10</v>
      </c>
      <c r="O4" s="72" t="s">
        <v>10</v>
      </c>
      <c r="P4" s="72" t="s">
        <v>10</v>
      </c>
      <c r="Q4" s="72" t="s">
        <v>10</v>
      </c>
      <c r="R4" s="72" t="s">
        <v>10</v>
      </c>
      <c r="S4" s="72" t="s">
        <v>10</v>
      </c>
      <c r="T4" s="72" t="s">
        <v>10</v>
      </c>
      <c r="U4" s="72" t="s">
        <v>10</v>
      </c>
      <c r="V4" s="72" t="s">
        <v>10</v>
      </c>
      <c r="W4" s="72" t="s">
        <v>10</v>
      </c>
      <c r="X4" s="72" t="s">
        <v>10</v>
      </c>
      <c r="Y4" s="72" t="s">
        <v>10</v>
      </c>
      <c r="Z4" s="72" t="s">
        <v>10</v>
      </c>
      <c r="AA4" s="72" t="s">
        <v>10</v>
      </c>
      <c r="AB4" s="72" t="s">
        <v>10</v>
      </c>
      <c r="AC4" s="72" t="s">
        <v>10</v>
      </c>
      <c r="AD4" s="72" t="s">
        <v>10</v>
      </c>
      <c r="AE4" s="72" t="s">
        <v>10</v>
      </c>
      <c r="AF4" s="72" t="s">
        <v>10</v>
      </c>
      <c r="AG4" s="72" t="s">
        <v>10</v>
      </c>
      <c r="AH4" s="72" t="s">
        <v>10</v>
      </c>
      <c r="AI4" s="72" t="s">
        <v>10</v>
      </c>
      <c r="AJ4" s="72" t="s">
        <v>10</v>
      </c>
      <c r="AK4" s="72" t="s">
        <v>17</v>
      </c>
      <c r="AL4" s="73"/>
      <c r="AM4" s="74"/>
      <c r="AN4" s="75"/>
      <c r="AO4" s="72" t="s">
        <v>10</v>
      </c>
      <c r="AP4" s="76" t="s">
        <v>19</v>
      </c>
      <c r="AQ4" s="59"/>
    </row>
    <row r="5" spans="1:43" s="90" customFormat="1" ht="15.6" x14ac:dyDescent="0.3">
      <c r="A5" s="77" t="s">
        <v>67</v>
      </c>
      <c r="B5" s="78">
        <v>100</v>
      </c>
      <c r="C5" s="79">
        <f>0.05*B5</f>
        <v>5</v>
      </c>
      <c r="D5" s="80">
        <v>80</v>
      </c>
      <c r="E5" s="81">
        <f>0.05*D5</f>
        <v>4</v>
      </c>
      <c r="F5" s="80">
        <f>H5/G5*100</f>
        <v>66.666666666666657</v>
      </c>
      <c r="G5" s="82">
        <v>6</v>
      </c>
      <c r="H5" s="83">
        <v>4</v>
      </c>
      <c r="I5" s="80">
        <f>K5/J5*100</f>
        <v>66.666666666666657</v>
      </c>
      <c r="J5" s="84">
        <v>6</v>
      </c>
      <c r="K5" s="83">
        <v>4</v>
      </c>
      <c r="L5" s="80"/>
      <c r="M5" s="82"/>
      <c r="N5" s="83">
        <v>0</v>
      </c>
      <c r="O5" s="80">
        <f>Q5/P5*100</f>
        <v>100</v>
      </c>
      <c r="P5" s="84">
        <v>2</v>
      </c>
      <c r="Q5" s="83">
        <v>2</v>
      </c>
      <c r="R5" s="80">
        <f>T5/S5*100</f>
        <v>50</v>
      </c>
      <c r="S5" s="85">
        <v>2</v>
      </c>
      <c r="T5" s="83">
        <v>1</v>
      </c>
      <c r="U5" s="80">
        <f>W5/V5*100</f>
        <v>100</v>
      </c>
      <c r="V5" s="84">
        <v>2</v>
      </c>
      <c r="W5" s="83">
        <v>2</v>
      </c>
      <c r="X5" s="83"/>
      <c r="Y5" s="84"/>
      <c r="Z5" s="83"/>
      <c r="AA5" s="80">
        <f>AC5/AB5*100</f>
        <v>0</v>
      </c>
      <c r="AB5" s="84">
        <v>1</v>
      </c>
      <c r="AC5" s="83">
        <v>0</v>
      </c>
      <c r="AD5" s="80">
        <f>AF5/AE5*100</f>
        <v>100</v>
      </c>
      <c r="AE5" s="84">
        <v>5</v>
      </c>
      <c r="AF5" s="83">
        <v>5</v>
      </c>
      <c r="AG5" s="83"/>
      <c r="AH5" s="84"/>
      <c r="AI5" s="83">
        <v>0</v>
      </c>
      <c r="AJ5" s="83"/>
      <c r="AK5" s="84"/>
      <c r="AL5" s="83">
        <v>0</v>
      </c>
      <c r="AM5" s="86">
        <f>AJ5+AG5+AD5+AA5+X5+U5+R5+O5+L5+I5+F5</f>
        <v>483.33333333333326</v>
      </c>
      <c r="AN5" s="81">
        <f>AM5*0.05</f>
        <v>24.166666666666664</v>
      </c>
      <c r="AO5" s="87">
        <v>50</v>
      </c>
      <c r="AP5" s="88">
        <f>IF(AO5&lt;15,0,IF(AO5&lt;=30,3,5))</f>
        <v>5</v>
      </c>
      <c r="AQ5" s="89">
        <f>AP5+AN5+E5+C5+30</f>
        <v>68.166666666666657</v>
      </c>
    </row>
    <row r="6" spans="1:43" s="90" customFormat="1" ht="15.6" x14ac:dyDescent="0.3">
      <c r="A6" s="77" t="s">
        <v>67</v>
      </c>
      <c r="B6" s="78">
        <v>100</v>
      </c>
      <c r="C6" s="79">
        <f>0.05*B6</f>
        <v>5</v>
      </c>
      <c r="D6" s="80">
        <v>50</v>
      </c>
      <c r="E6" s="81">
        <f>0.05*D6</f>
        <v>2.5</v>
      </c>
      <c r="F6" s="80">
        <f>H6/G6*100</f>
        <v>100</v>
      </c>
      <c r="G6" s="82">
        <v>4</v>
      </c>
      <c r="H6" s="83">
        <v>4</v>
      </c>
      <c r="I6" s="80">
        <f>K6/J6*100</f>
        <v>100</v>
      </c>
      <c r="J6" s="84">
        <v>4</v>
      </c>
      <c r="K6" s="83">
        <v>4</v>
      </c>
      <c r="L6" s="80"/>
      <c r="M6" s="82"/>
      <c r="N6" s="83">
        <v>0</v>
      </c>
      <c r="O6" s="80"/>
      <c r="P6" s="84"/>
      <c r="Q6" s="83">
        <v>0</v>
      </c>
      <c r="R6" s="80">
        <f>T6/S6*100</f>
        <v>100</v>
      </c>
      <c r="S6" s="85">
        <v>3</v>
      </c>
      <c r="T6" s="83">
        <v>3</v>
      </c>
      <c r="U6" s="80">
        <f>W6/V6*100</f>
        <v>100</v>
      </c>
      <c r="V6" s="84">
        <v>3</v>
      </c>
      <c r="W6" s="83">
        <v>3</v>
      </c>
      <c r="X6" s="83"/>
      <c r="Y6" s="84"/>
      <c r="Z6" s="83"/>
      <c r="AA6" s="80"/>
      <c r="AB6" s="84"/>
      <c r="AC6" s="83">
        <v>0</v>
      </c>
      <c r="AD6" s="80"/>
      <c r="AE6" s="84"/>
      <c r="AF6" s="83">
        <v>0</v>
      </c>
      <c r="AG6" s="80">
        <f t="shared" ref="AG6" si="0">AI6/AH6*100</f>
        <v>100</v>
      </c>
      <c r="AH6" s="84">
        <v>1</v>
      </c>
      <c r="AI6" s="83">
        <v>1</v>
      </c>
      <c r="AJ6" s="80">
        <f t="shared" ref="AJ6" si="1">AL6/AK6*100</f>
        <v>100</v>
      </c>
      <c r="AK6" s="84">
        <v>1</v>
      </c>
      <c r="AL6" s="83">
        <v>1</v>
      </c>
      <c r="AM6" s="86">
        <f>AJ6+AG6+AD6+AA6+X6+U6+R6+O6+L6+I6+F6</f>
        <v>600</v>
      </c>
      <c r="AN6" s="81">
        <f>AM6*0.05</f>
        <v>30</v>
      </c>
      <c r="AO6" s="91"/>
      <c r="AP6" s="88">
        <f>IF(AO6&lt;15,0,IF(AO6&lt;=30,3,5))</f>
        <v>0</v>
      </c>
      <c r="AQ6" s="89">
        <f>AP6+AN6+E6+C6+30</f>
        <v>67.5</v>
      </c>
    </row>
    <row r="7" spans="1:43" s="90" customFormat="1" ht="15.6" x14ac:dyDescent="0.3">
      <c r="A7" s="77" t="s">
        <v>67</v>
      </c>
      <c r="B7" s="78">
        <v>100</v>
      </c>
      <c r="C7" s="79">
        <f>0.05*B7</f>
        <v>5</v>
      </c>
      <c r="D7" s="80">
        <v>87.5</v>
      </c>
      <c r="E7" s="81">
        <f>0.05*D7</f>
        <v>4.375</v>
      </c>
      <c r="F7" s="80">
        <f>H7/G7*100</f>
        <v>75</v>
      </c>
      <c r="G7" s="82">
        <v>8</v>
      </c>
      <c r="H7" s="83">
        <v>6</v>
      </c>
      <c r="I7" s="80">
        <f>K7/J7*100</f>
        <v>100</v>
      </c>
      <c r="J7" s="84">
        <v>8</v>
      </c>
      <c r="K7" s="83">
        <v>8</v>
      </c>
      <c r="L7" s="80"/>
      <c r="M7" s="82"/>
      <c r="N7" s="83">
        <v>0</v>
      </c>
      <c r="O7" s="80"/>
      <c r="P7" s="84"/>
      <c r="Q7" s="83">
        <v>0</v>
      </c>
      <c r="R7" s="80">
        <f>T7/S7*100</f>
        <v>100</v>
      </c>
      <c r="S7" s="85">
        <v>1</v>
      </c>
      <c r="T7" s="83">
        <v>1</v>
      </c>
      <c r="U7" s="80">
        <f>W7/V7*100</f>
        <v>66.666666666666657</v>
      </c>
      <c r="V7" s="84">
        <v>6</v>
      </c>
      <c r="W7" s="83">
        <v>4</v>
      </c>
      <c r="X7" s="83"/>
      <c r="Y7" s="84"/>
      <c r="Z7" s="83"/>
      <c r="AA7" s="80">
        <f>AC7/AB7*100</f>
        <v>66.666666666666657</v>
      </c>
      <c r="AB7" s="84">
        <v>3</v>
      </c>
      <c r="AC7" s="83">
        <v>2</v>
      </c>
      <c r="AD7" s="80">
        <f>AF7/AE7*100</f>
        <v>80</v>
      </c>
      <c r="AE7" s="84">
        <v>5</v>
      </c>
      <c r="AF7" s="83">
        <v>4</v>
      </c>
      <c r="AG7" s="83"/>
      <c r="AH7" s="84"/>
      <c r="AI7" s="83">
        <v>0</v>
      </c>
      <c r="AJ7" s="80">
        <f>AL7/AK7</f>
        <v>1</v>
      </c>
      <c r="AK7" s="84">
        <v>1</v>
      </c>
      <c r="AL7" s="83">
        <v>1</v>
      </c>
      <c r="AM7" s="86">
        <f>AJ7+AG7+AD7+AA7+X7+U7+R7+O7+L7+I7+F7</f>
        <v>489.33333333333331</v>
      </c>
      <c r="AN7" s="81">
        <f>AM7*0.05</f>
        <v>24.466666666666669</v>
      </c>
      <c r="AO7" s="87">
        <v>27.27272727272727</v>
      </c>
      <c r="AP7" s="88">
        <f>IF(AO7&lt;15,0,IF(AO7&lt;=30,3,5))</f>
        <v>3</v>
      </c>
      <c r="AQ7" s="89">
        <f>AP7+AN7+E7+C7+30</f>
        <v>66.841666666666669</v>
      </c>
    </row>
    <row r="8" spans="1:43" s="90" customFormat="1" ht="15.6" x14ac:dyDescent="0.3">
      <c r="A8" s="77" t="s">
        <v>67</v>
      </c>
      <c r="B8" s="78">
        <v>40</v>
      </c>
      <c r="C8" s="79">
        <f>0.05*B8</f>
        <v>2</v>
      </c>
      <c r="D8" s="80">
        <v>50</v>
      </c>
      <c r="E8" s="81">
        <f>0.05*D8</f>
        <v>2.5</v>
      </c>
      <c r="F8" s="80">
        <f>H8/G8*100</f>
        <v>80</v>
      </c>
      <c r="G8" s="82">
        <v>10</v>
      </c>
      <c r="H8" s="83">
        <v>8</v>
      </c>
      <c r="I8" s="80">
        <f>K8/J8*100</f>
        <v>70</v>
      </c>
      <c r="J8" s="84">
        <v>10</v>
      </c>
      <c r="K8" s="83">
        <v>7</v>
      </c>
      <c r="L8" s="80"/>
      <c r="M8" s="82"/>
      <c r="N8" s="83">
        <v>0</v>
      </c>
      <c r="O8" s="80"/>
      <c r="P8" s="84"/>
      <c r="Q8" s="83">
        <v>0</v>
      </c>
      <c r="R8" s="80">
        <f>T8/S8*100</f>
        <v>100</v>
      </c>
      <c r="S8" s="85">
        <v>1</v>
      </c>
      <c r="T8" s="83">
        <v>1</v>
      </c>
      <c r="U8" s="80">
        <f>W8/V8*100</f>
        <v>66.666666666666657</v>
      </c>
      <c r="V8" s="84">
        <v>9</v>
      </c>
      <c r="W8" s="83">
        <v>6</v>
      </c>
      <c r="X8" s="83"/>
      <c r="Y8" s="84"/>
      <c r="Z8" s="83"/>
      <c r="AA8" s="80">
        <f>AC8/AB8*100</f>
        <v>70</v>
      </c>
      <c r="AB8" s="84">
        <v>10</v>
      </c>
      <c r="AC8" s="83">
        <v>7</v>
      </c>
      <c r="AD8" s="80"/>
      <c r="AE8" s="84"/>
      <c r="AF8" s="83">
        <v>0</v>
      </c>
      <c r="AG8" s="83"/>
      <c r="AH8" s="84"/>
      <c r="AI8" s="83">
        <v>0</v>
      </c>
      <c r="AJ8" s="83"/>
      <c r="AK8" s="84"/>
      <c r="AL8" s="83">
        <v>0</v>
      </c>
      <c r="AM8" s="86">
        <f>AJ8+AG8+AD8+AA8+X8+U8+R8+O8+L8+I8+F8</f>
        <v>386.66666666666663</v>
      </c>
      <c r="AN8" s="81">
        <f>AM8*0.05</f>
        <v>19.333333333333332</v>
      </c>
      <c r="AO8" s="87"/>
      <c r="AP8" s="88">
        <f>IF(AO8&lt;15,0,IF(AO8&lt;=30,3,5))</f>
        <v>0</v>
      </c>
      <c r="AQ8" s="89">
        <f>AP8+AN8+E8+C8+30</f>
        <v>53.833333333333329</v>
      </c>
    </row>
    <row r="9" spans="1:43" s="90" customFormat="1" ht="15.6" x14ac:dyDescent="0.3">
      <c r="A9" s="77" t="s">
        <v>67</v>
      </c>
      <c r="B9" s="78">
        <v>25</v>
      </c>
      <c r="C9" s="79">
        <f>0.05*B9</f>
        <v>1.25</v>
      </c>
      <c r="D9" s="80">
        <v>75</v>
      </c>
      <c r="E9" s="81">
        <f>0.05*D9</f>
        <v>3.75</v>
      </c>
      <c r="F9" s="80">
        <f>H9/G9*100</f>
        <v>50</v>
      </c>
      <c r="G9" s="82">
        <v>4</v>
      </c>
      <c r="H9" s="83">
        <v>2</v>
      </c>
      <c r="I9" s="80">
        <f>K9/J9*100</f>
        <v>50</v>
      </c>
      <c r="J9" s="84">
        <v>4</v>
      </c>
      <c r="K9" s="83">
        <v>2</v>
      </c>
      <c r="L9" s="80"/>
      <c r="M9" s="82"/>
      <c r="N9" s="83">
        <v>0</v>
      </c>
      <c r="O9" s="80">
        <f t="shared" ref="O9" si="2">Q9/P9*100</f>
        <v>100</v>
      </c>
      <c r="P9" s="84">
        <v>1</v>
      </c>
      <c r="Q9" s="83">
        <v>1</v>
      </c>
      <c r="R9" s="80">
        <f>T9/S9*100</f>
        <v>100</v>
      </c>
      <c r="S9" s="85">
        <v>2</v>
      </c>
      <c r="T9" s="83">
        <v>2</v>
      </c>
      <c r="U9" s="80">
        <f>W9/V9*100</f>
        <v>33.333333333333329</v>
      </c>
      <c r="V9" s="84">
        <v>3</v>
      </c>
      <c r="W9" s="83">
        <v>1</v>
      </c>
      <c r="X9" s="83"/>
      <c r="Y9" s="84"/>
      <c r="Z9" s="83"/>
      <c r="AA9" s="80">
        <f>AC9/AB9*100</f>
        <v>0</v>
      </c>
      <c r="AB9" s="84">
        <v>1</v>
      </c>
      <c r="AC9" s="83">
        <v>0</v>
      </c>
      <c r="AD9" s="80">
        <f>AF9/AE9*100</f>
        <v>0</v>
      </c>
      <c r="AE9" s="84">
        <v>1</v>
      </c>
      <c r="AF9" s="83">
        <v>0</v>
      </c>
      <c r="AG9" s="83"/>
      <c r="AH9" s="84"/>
      <c r="AI9" s="83">
        <v>0</v>
      </c>
      <c r="AJ9" s="83"/>
      <c r="AK9" s="84"/>
      <c r="AL9" s="83">
        <v>0</v>
      </c>
      <c r="AM9" s="86">
        <f>AJ9+AG9+AD9+AA9+X9+U9+R9+O9+L9+I9+F9</f>
        <v>333.33333333333331</v>
      </c>
      <c r="AN9" s="81">
        <f>AM9*0.05</f>
        <v>16.666666666666668</v>
      </c>
      <c r="AO9" s="87"/>
      <c r="AP9" s="88">
        <f>IF(AO9&lt;15,0,IF(AO9&lt;=30,3,5))</f>
        <v>0</v>
      </c>
      <c r="AQ9" s="89">
        <f>AP9+AN9+E9+C9+30</f>
        <v>51.666666666666671</v>
      </c>
    </row>
    <row r="10" spans="1:43" s="90" customFormat="1" ht="15.6" x14ac:dyDescent="0.3">
      <c r="A10" s="77" t="s">
        <v>67</v>
      </c>
      <c r="B10" s="78">
        <v>0</v>
      </c>
      <c r="C10" s="79">
        <f>0.05*B10</f>
        <v>0</v>
      </c>
      <c r="D10" s="80">
        <v>55.500000000000007</v>
      </c>
      <c r="E10" s="81">
        <f>0.05*D10</f>
        <v>2.7750000000000004</v>
      </c>
      <c r="F10" s="80">
        <f>H10/G10*100</f>
        <v>50</v>
      </c>
      <c r="G10" s="82">
        <v>8</v>
      </c>
      <c r="H10" s="83">
        <v>4</v>
      </c>
      <c r="I10" s="80">
        <f>K10/J10*100</f>
        <v>37.5</v>
      </c>
      <c r="J10" s="84">
        <v>8</v>
      </c>
      <c r="K10" s="83">
        <v>3</v>
      </c>
      <c r="L10" s="80"/>
      <c r="M10" s="82"/>
      <c r="N10" s="83">
        <v>0</v>
      </c>
      <c r="O10" s="80"/>
      <c r="P10" s="84"/>
      <c r="Q10" s="83">
        <v>0</v>
      </c>
      <c r="R10" s="80"/>
      <c r="S10" s="85"/>
      <c r="T10" s="83">
        <v>0</v>
      </c>
      <c r="U10" s="80">
        <f>W10/V10*100</f>
        <v>100</v>
      </c>
      <c r="V10" s="84">
        <v>1</v>
      </c>
      <c r="W10" s="83">
        <v>1</v>
      </c>
      <c r="X10" s="83"/>
      <c r="Y10" s="84"/>
      <c r="Z10" s="83"/>
      <c r="AA10" s="80">
        <f>AC10/AB10*100</f>
        <v>12.5</v>
      </c>
      <c r="AB10" s="84">
        <v>8</v>
      </c>
      <c r="AC10" s="83">
        <v>1</v>
      </c>
      <c r="AD10" s="80">
        <f>AF10/AE10*100</f>
        <v>42.857142857142854</v>
      </c>
      <c r="AE10" s="84">
        <v>7</v>
      </c>
      <c r="AF10" s="83">
        <v>3</v>
      </c>
      <c r="AG10" s="83"/>
      <c r="AH10" s="84"/>
      <c r="AI10" s="83">
        <v>0</v>
      </c>
      <c r="AJ10" s="83"/>
      <c r="AK10" s="84"/>
      <c r="AL10" s="83">
        <v>0</v>
      </c>
      <c r="AM10" s="86">
        <f>AJ10+AG10+AD10+AA10+X10+U10+R10+O10+L10+I10+F10</f>
        <v>242.85714285714286</v>
      </c>
      <c r="AN10" s="81">
        <f>AM10*0.05</f>
        <v>12.142857142857144</v>
      </c>
      <c r="AO10" s="87"/>
      <c r="AP10" s="88">
        <f>IF(AO10&lt;15,0,IF(AO10&lt;=30,3,5))</f>
        <v>0</v>
      </c>
      <c r="AQ10" s="89">
        <f>AP10+AN10+E10+C10+30</f>
        <v>44.917857142857144</v>
      </c>
    </row>
    <row r="11" spans="1:43" s="90" customFormat="1" ht="15.6" x14ac:dyDescent="0.3">
      <c r="A11" s="77" t="s">
        <v>67</v>
      </c>
      <c r="B11" s="78">
        <v>71.400000000000006</v>
      </c>
      <c r="C11" s="79">
        <f>0.05*B11</f>
        <v>3.5700000000000003</v>
      </c>
      <c r="D11" s="80">
        <v>85.7</v>
      </c>
      <c r="E11" s="81">
        <f>0.05*D11</f>
        <v>4.2850000000000001</v>
      </c>
      <c r="F11" s="80">
        <f>H11/G11*100</f>
        <v>45.454545454545453</v>
      </c>
      <c r="G11" s="82">
        <v>11</v>
      </c>
      <c r="H11" s="83">
        <v>5</v>
      </c>
      <c r="I11" s="80">
        <f>K11/J11*100</f>
        <v>36.363636363636367</v>
      </c>
      <c r="J11" s="84">
        <v>11</v>
      </c>
      <c r="K11" s="83">
        <v>4</v>
      </c>
      <c r="L11" s="80"/>
      <c r="M11" s="82"/>
      <c r="N11" s="83">
        <v>0</v>
      </c>
      <c r="O11" s="80"/>
      <c r="P11" s="84"/>
      <c r="Q11" s="83">
        <v>0</v>
      </c>
      <c r="R11" s="80"/>
      <c r="S11" s="85"/>
      <c r="T11" s="83">
        <v>0</v>
      </c>
      <c r="U11" s="80">
        <f>W11/V11*100</f>
        <v>45.454545454545453</v>
      </c>
      <c r="V11" s="84">
        <v>11</v>
      </c>
      <c r="W11" s="83">
        <v>5</v>
      </c>
      <c r="X11" s="83"/>
      <c r="Y11" s="84"/>
      <c r="Z11" s="83"/>
      <c r="AA11" s="80">
        <f>AC11/AB11*100</f>
        <v>9.0909090909090917</v>
      </c>
      <c r="AB11" s="84">
        <v>11</v>
      </c>
      <c r="AC11" s="83">
        <v>1</v>
      </c>
      <c r="AD11" s="80"/>
      <c r="AE11" s="84"/>
      <c r="AF11" s="83">
        <v>0</v>
      </c>
      <c r="AG11" s="83"/>
      <c r="AH11" s="84"/>
      <c r="AI11" s="83">
        <v>0</v>
      </c>
      <c r="AJ11" s="83"/>
      <c r="AK11" s="84"/>
      <c r="AL11" s="83">
        <v>0</v>
      </c>
      <c r="AM11" s="86">
        <f>AJ11+AG11+AD11+AA11+X11+U11+R11+O11+L11+I11+F11</f>
        <v>136.36363636363637</v>
      </c>
      <c r="AN11" s="81">
        <f>AM11*0.05</f>
        <v>6.8181818181818192</v>
      </c>
      <c r="AO11" s="87"/>
      <c r="AP11" s="88">
        <f>IF(AO11&lt;15,0,IF(AO11&lt;=30,3,5))</f>
        <v>0</v>
      </c>
      <c r="AQ11" s="89">
        <f>AP11+AN11+E11+C11+30</f>
        <v>44.673181818181817</v>
      </c>
    </row>
    <row r="12" spans="1:43" s="90" customFormat="1" ht="15.6" x14ac:dyDescent="0.3">
      <c r="A12" s="77" t="s">
        <v>67</v>
      </c>
      <c r="B12" s="78">
        <v>66.7</v>
      </c>
      <c r="C12" s="79">
        <f>0.05*B12</f>
        <v>3.3350000000000004</v>
      </c>
      <c r="D12" s="80">
        <v>66.666666666666671</v>
      </c>
      <c r="E12" s="81">
        <f>0.05*D12</f>
        <v>3.3333333333333339</v>
      </c>
      <c r="F12" s="80">
        <f>H12/G12*100</f>
        <v>0</v>
      </c>
      <c r="G12" s="82">
        <v>6</v>
      </c>
      <c r="H12" s="83">
        <v>0</v>
      </c>
      <c r="I12" s="80">
        <f>K12/J12*100</f>
        <v>28.571428571428569</v>
      </c>
      <c r="J12" s="84">
        <v>7</v>
      </c>
      <c r="K12" s="83">
        <v>2</v>
      </c>
      <c r="L12" s="80"/>
      <c r="M12" s="82"/>
      <c r="N12" s="83">
        <v>0</v>
      </c>
      <c r="O12" s="80"/>
      <c r="P12" s="84"/>
      <c r="Q12" s="83">
        <v>0</v>
      </c>
      <c r="R12" s="80">
        <f t="shared" ref="R12" si="3">T12/S12*100</f>
        <v>0</v>
      </c>
      <c r="S12" s="85">
        <v>1</v>
      </c>
      <c r="T12" s="83">
        <v>0</v>
      </c>
      <c r="U12" s="80">
        <f>W12/V12*100</f>
        <v>0</v>
      </c>
      <c r="V12" s="84">
        <v>4</v>
      </c>
      <c r="W12" s="83">
        <v>0</v>
      </c>
      <c r="X12" s="83"/>
      <c r="Y12" s="84"/>
      <c r="Z12" s="83"/>
      <c r="AA12" s="80">
        <f>AC12/AB12*100</f>
        <v>0</v>
      </c>
      <c r="AB12" s="84">
        <v>4</v>
      </c>
      <c r="AC12" s="83">
        <v>0</v>
      </c>
      <c r="AD12" s="80">
        <f>AF12/AE12*100</f>
        <v>66.666666666666657</v>
      </c>
      <c r="AE12" s="84">
        <v>3</v>
      </c>
      <c r="AF12" s="83">
        <v>2</v>
      </c>
      <c r="AG12" s="83"/>
      <c r="AH12" s="84"/>
      <c r="AI12" s="83">
        <v>0</v>
      </c>
      <c r="AJ12" s="83"/>
      <c r="AK12" s="84"/>
      <c r="AL12" s="83">
        <v>0</v>
      </c>
      <c r="AM12" s="86">
        <f>AJ12+AG12+AD12+AA12+X12+U12+R12+O12+L12+I12+F12</f>
        <v>95.238095238095227</v>
      </c>
      <c r="AN12" s="81">
        <f>AM12*0.05</f>
        <v>4.7619047619047619</v>
      </c>
      <c r="AO12" s="87"/>
      <c r="AP12" s="88">
        <f>IF(AO12&lt;15,0,IF(AO12&lt;=30,3,5))</f>
        <v>0</v>
      </c>
      <c r="AQ12" s="89">
        <f>AP12+AN12+E12+C12+30</f>
        <v>41.430238095238096</v>
      </c>
    </row>
    <row r="13" spans="1:43" s="90" customFormat="1" ht="15.6" x14ac:dyDescent="0.3">
      <c r="A13" s="92" t="s">
        <v>69</v>
      </c>
      <c r="B13" s="78">
        <v>20</v>
      </c>
      <c r="C13" s="79">
        <f>0.05*B13</f>
        <v>1</v>
      </c>
      <c r="D13" s="80">
        <v>70</v>
      </c>
      <c r="E13" s="81">
        <f>0.05*D13</f>
        <v>3.5</v>
      </c>
      <c r="F13" s="80">
        <f>H13/G13*100</f>
        <v>0</v>
      </c>
      <c r="G13" s="82">
        <v>8</v>
      </c>
      <c r="H13" s="83">
        <v>0</v>
      </c>
      <c r="I13" s="80">
        <f>K13/J13*100</f>
        <v>0</v>
      </c>
      <c r="J13" s="84">
        <v>8</v>
      </c>
      <c r="K13" s="83">
        <v>0</v>
      </c>
      <c r="L13" s="80"/>
      <c r="M13" s="82"/>
      <c r="N13" s="83">
        <v>0</v>
      </c>
      <c r="O13" s="80"/>
      <c r="P13" s="84"/>
      <c r="Q13" s="83">
        <v>0</v>
      </c>
      <c r="R13" s="80"/>
      <c r="S13" s="85"/>
      <c r="T13" s="83">
        <v>0</v>
      </c>
      <c r="U13" s="80">
        <f t="shared" ref="U13" si="4">W13/V13*100</f>
        <v>25</v>
      </c>
      <c r="V13" s="84">
        <v>8</v>
      </c>
      <c r="W13" s="83">
        <v>2</v>
      </c>
      <c r="X13" s="83"/>
      <c r="Y13" s="84"/>
      <c r="Z13" s="83"/>
      <c r="AA13" s="80"/>
      <c r="AB13" s="84"/>
      <c r="AC13" s="83">
        <v>0</v>
      </c>
      <c r="AD13" s="80">
        <f>AF13/AE13*100</f>
        <v>75</v>
      </c>
      <c r="AE13" s="84">
        <v>8</v>
      </c>
      <c r="AF13" s="83">
        <v>6</v>
      </c>
      <c r="AG13" s="83"/>
      <c r="AH13" s="84"/>
      <c r="AI13" s="83">
        <v>0</v>
      </c>
      <c r="AJ13" s="83"/>
      <c r="AK13" s="84"/>
      <c r="AL13" s="83">
        <v>0</v>
      </c>
      <c r="AM13" s="86">
        <f>AJ13+AG13+AD13+AA13+X13+U13+R13+O13+L13+I13+F13</f>
        <v>100</v>
      </c>
      <c r="AN13" s="81">
        <f>AM13*0.05</f>
        <v>5</v>
      </c>
      <c r="AO13" s="87"/>
      <c r="AP13" s="88">
        <f>IF(AO13&lt;15,0,IF(AO13&lt;=30,3,5))</f>
        <v>0</v>
      </c>
      <c r="AQ13" s="89">
        <f>AP13+AN13+E13+C13+30</f>
        <v>39.5</v>
      </c>
    </row>
    <row r="14" spans="1:43" s="90" customFormat="1" ht="15.6" x14ac:dyDescent="0.3">
      <c r="A14" s="92" t="s">
        <v>69</v>
      </c>
      <c r="B14" s="78">
        <v>50</v>
      </c>
      <c r="C14" s="79">
        <f t="shared" ref="C14:C15" si="5">0.05*B14</f>
        <v>2.5</v>
      </c>
      <c r="D14" s="80">
        <v>25</v>
      </c>
      <c r="E14" s="81">
        <f t="shared" ref="E14:E15" si="6">0.05*D14</f>
        <v>1.25</v>
      </c>
      <c r="F14" s="80">
        <f t="shared" ref="F14" si="7">H14/G14*100</f>
        <v>100</v>
      </c>
      <c r="G14" s="82">
        <v>1</v>
      </c>
      <c r="H14" s="83">
        <v>1</v>
      </c>
      <c r="I14" s="80">
        <f t="shared" ref="I14" si="8">K14/J14*100</f>
        <v>0</v>
      </c>
      <c r="J14" s="84">
        <v>1</v>
      </c>
      <c r="K14" s="83">
        <v>0</v>
      </c>
      <c r="L14" s="80"/>
      <c r="M14" s="82"/>
      <c r="N14" s="83">
        <v>0</v>
      </c>
      <c r="O14" s="80"/>
      <c r="P14" s="84"/>
      <c r="Q14" s="83">
        <v>0</v>
      </c>
      <c r="R14" s="80"/>
      <c r="S14" s="85"/>
      <c r="T14" s="83">
        <v>0</v>
      </c>
      <c r="U14" s="80"/>
      <c r="V14" s="84"/>
      <c r="W14" s="83">
        <v>0</v>
      </c>
      <c r="X14" s="83"/>
      <c r="Y14" s="84"/>
      <c r="Z14" s="83"/>
      <c r="AA14" s="80">
        <f t="shared" ref="AA14" si="9">AC14/AB14*100</f>
        <v>0</v>
      </c>
      <c r="AB14" s="84">
        <v>1</v>
      </c>
      <c r="AC14" s="83">
        <v>0</v>
      </c>
      <c r="AD14" s="80">
        <f t="shared" ref="AD14" si="10">AF14/AE14*100</f>
        <v>0</v>
      </c>
      <c r="AE14" s="84">
        <v>1</v>
      </c>
      <c r="AF14" s="83">
        <v>0</v>
      </c>
      <c r="AG14" s="83"/>
      <c r="AH14" s="84"/>
      <c r="AI14" s="83">
        <v>0</v>
      </c>
      <c r="AJ14" s="83"/>
      <c r="AK14" s="84"/>
      <c r="AL14" s="83">
        <v>0</v>
      </c>
      <c r="AM14" s="86">
        <f t="shared" ref="AM14:AM15" si="11">AJ14+AG14+AD14+AA14+X14+U14+R14+O14+L14+I14+F14</f>
        <v>100</v>
      </c>
      <c r="AN14" s="81">
        <f t="shared" ref="AN14:AN15" si="12">AM14*0.05</f>
        <v>5</v>
      </c>
      <c r="AO14" s="91"/>
      <c r="AP14" s="88">
        <f t="shared" ref="AP14:AP15" si="13">IF(AO14&lt;15,0,IF(AO14&lt;=30,3,5))</f>
        <v>0</v>
      </c>
      <c r="AQ14" s="89">
        <f t="shared" ref="AQ14:AQ15" si="14">AP14+AN14+E14+C14+30</f>
        <v>38.75</v>
      </c>
    </row>
    <row r="15" spans="1:43" s="90" customFormat="1" ht="15.6" x14ac:dyDescent="0.3">
      <c r="A15" s="92" t="s">
        <v>69</v>
      </c>
      <c r="B15" s="78">
        <v>60</v>
      </c>
      <c r="C15" s="79">
        <f t="shared" si="5"/>
        <v>3</v>
      </c>
      <c r="D15" s="80">
        <v>66.7</v>
      </c>
      <c r="E15" s="81">
        <f t="shared" si="6"/>
        <v>3.3350000000000004</v>
      </c>
      <c r="F15" s="80"/>
      <c r="G15" s="82"/>
      <c r="H15" s="83">
        <v>0</v>
      </c>
      <c r="I15" s="80"/>
      <c r="J15" s="84"/>
      <c r="K15" s="83">
        <v>0</v>
      </c>
      <c r="L15" s="80"/>
      <c r="M15" s="82"/>
      <c r="N15" s="83">
        <v>0</v>
      </c>
      <c r="O15" s="80"/>
      <c r="P15" s="84"/>
      <c r="Q15" s="83">
        <v>0</v>
      </c>
      <c r="R15" s="80"/>
      <c r="S15" s="85"/>
      <c r="T15" s="83">
        <v>0</v>
      </c>
      <c r="U15" s="80"/>
      <c r="V15" s="84"/>
      <c r="W15" s="83">
        <v>0</v>
      </c>
      <c r="X15" s="83"/>
      <c r="Y15" s="84"/>
      <c r="Z15" s="83"/>
      <c r="AA15" s="80"/>
      <c r="AB15" s="84"/>
      <c r="AC15" s="83">
        <v>0</v>
      </c>
      <c r="AD15" s="80"/>
      <c r="AE15" s="84"/>
      <c r="AF15" s="83">
        <v>0</v>
      </c>
      <c r="AG15" s="83"/>
      <c r="AH15" s="84"/>
      <c r="AI15" s="83">
        <v>0</v>
      </c>
      <c r="AJ15" s="83"/>
      <c r="AK15" s="84"/>
      <c r="AL15" s="83">
        <v>0</v>
      </c>
      <c r="AM15" s="86">
        <f t="shared" si="11"/>
        <v>0</v>
      </c>
      <c r="AN15" s="81">
        <f t="shared" si="12"/>
        <v>0</v>
      </c>
      <c r="AO15" s="87"/>
      <c r="AP15" s="88">
        <f t="shared" si="13"/>
        <v>0</v>
      </c>
      <c r="AQ15" s="89">
        <f t="shared" si="14"/>
        <v>36.335000000000001</v>
      </c>
    </row>
    <row r="17" spans="1:4" s="90" customFormat="1" x14ac:dyDescent="0.25">
      <c r="A17" s="90" t="s">
        <v>70</v>
      </c>
    </row>
    <row r="18" spans="1:4" x14ac:dyDescent="0.25">
      <c r="A18" s="93" t="s">
        <v>68</v>
      </c>
      <c r="B18" s="93"/>
      <c r="C18" s="94"/>
      <c r="D18" s="94"/>
    </row>
  </sheetData>
  <sheetProtection password="C4BF" sheet="1" objects="1" scenarios="1" selectLockedCells="1" selectUnlockedCells="1"/>
  <mergeCells count="12">
    <mergeCell ref="A18:B18"/>
    <mergeCell ref="B1:C1"/>
    <mergeCell ref="A1:A3"/>
    <mergeCell ref="F2:AN2"/>
    <mergeCell ref="AM1:AN1"/>
    <mergeCell ref="AQ1:AQ4"/>
    <mergeCell ref="B2:C3"/>
    <mergeCell ref="D2:E3"/>
    <mergeCell ref="AO2:AP3"/>
    <mergeCell ref="AM3:AM4"/>
    <mergeCell ref="AN3:AN4"/>
    <mergeCell ref="AO1:AP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BG9"/>
  <sheetViews>
    <sheetView zoomScaleNormal="100" workbookViewId="0">
      <pane xSplit="1" ySplit="3" topLeftCell="AE4" activePane="bottomRight" state="frozen"/>
      <selection pane="topRight" activeCell="C1" sqref="C1"/>
      <selection pane="bottomLeft" activeCell="A4" sqref="A4"/>
      <selection pane="bottomRight" sqref="A1:A2"/>
    </sheetView>
  </sheetViews>
  <sheetFormatPr defaultRowHeight="13.2" x14ac:dyDescent="0.25"/>
  <cols>
    <col min="1" max="1" width="23.44140625" style="70" customWidth="1"/>
    <col min="2" max="54" width="6" style="90" customWidth="1"/>
    <col min="55" max="58" width="6.5546875" style="90" customWidth="1"/>
    <col min="59" max="59" width="8.88671875" style="90"/>
    <col min="60" max="16384" width="8.88671875" style="70"/>
  </cols>
  <sheetData>
    <row r="1" spans="1:59" s="97" customFormat="1" ht="42.6" customHeight="1" x14ac:dyDescent="0.3">
      <c r="A1" s="95"/>
      <c r="B1" s="96" t="s">
        <v>57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 t="s">
        <v>87</v>
      </c>
      <c r="AU1" s="96"/>
      <c r="AV1" s="96"/>
      <c r="AW1" s="96"/>
      <c r="AX1" s="96"/>
      <c r="AY1" s="96"/>
      <c r="AZ1" s="96"/>
      <c r="BA1" s="96"/>
      <c r="BB1" s="96"/>
      <c r="BC1" s="96" t="s">
        <v>60</v>
      </c>
      <c r="BD1" s="96"/>
      <c r="BE1" s="96"/>
      <c r="BF1" s="96"/>
    </row>
    <row r="2" spans="1:59" s="102" customFormat="1" ht="48" customHeight="1" x14ac:dyDescent="0.25">
      <c r="A2" s="95"/>
      <c r="B2" s="98" t="s">
        <v>73</v>
      </c>
      <c r="C2" s="98"/>
      <c r="D2" s="98"/>
      <c r="E2" s="98"/>
      <c r="F2" s="98" t="s">
        <v>74</v>
      </c>
      <c r="G2" s="98"/>
      <c r="H2" s="98"/>
      <c r="I2" s="98"/>
      <c r="J2" s="98" t="s">
        <v>75</v>
      </c>
      <c r="K2" s="98"/>
      <c r="L2" s="98"/>
      <c r="M2" s="98"/>
      <c r="N2" s="98" t="s">
        <v>76</v>
      </c>
      <c r="O2" s="98"/>
      <c r="P2" s="98"/>
      <c r="Q2" s="98"/>
      <c r="R2" s="98" t="s">
        <v>77</v>
      </c>
      <c r="S2" s="98"/>
      <c r="T2" s="98"/>
      <c r="U2" s="98"/>
      <c r="V2" s="98" t="s">
        <v>78</v>
      </c>
      <c r="W2" s="98"/>
      <c r="X2" s="98"/>
      <c r="Y2" s="98"/>
      <c r="Z2" s="98" t="s">
        <v>79</v>
      </c>
      <c r="AA2" s="98"/>
      <c r="AB2" s="98"/>
      <c r="AC2" s="98"/>
      <c r="AD2" s="98" t="s">
        <v>80</v>
      </c>
      <c r="AE2" s="98"/>
      <c r="AF2" s="98"/>
      <c r="AG2" s="98"/>
      <c r="AH2" s="98" t="s">
        <v>81</v>
      </c>
      <c r="AI2" s="98"/>
      <c r="AJ2" s="98"/>
      <c r="AK2" s="98"/>
      <c r="AL2" s="98" t="s">
        <v>82</v>
      </c>
      <c r="AM2" s="98"/>
      <c r="AN2" s="98"/>
      <c r="AO2" s="98"/>
      <c r="AP2" s="98" t="s">
        <v>83</v>
      </c>
      <c r="AQ2" s="98"/>
      <c r="AR2" s="98"/>
      <c r="AS2" s="98"/>
      <c r="AT2" s="98" t="s">
        <v>73</v>
      </c>
      <c r="AU2" s="98"/>
      <c r="AV2" s="98"/>
      <c r="AW2" s="98" t="s">
        <v>74</v>
      </c>
      <c r="AX2" s="98"/>
      <c r="AY2" s="98"/>
      <c r="AZ2" s="99" t="s">
        <v>86</v>
      </c>
      <c r="BA2" s="100"/>
      <c r="BB2" s="101"/>
      <c r="BC2" s="96"/>
      <c r="BD2" s="96"/>
      <c r="BE2" s="96"/>
      <c r="BF2" s="96"/>
    </row>
    <row r="3" spans="1:59" s="102" customFormat="1" ht="53.4" x14ac:dyDescent="0.25">
      <c r="A3" s="103" t="s">
        <v>11</v>
      </c>
      <c r="B3" s="104" t="s">
        <v>59</v>
      </c>
      <c r="C3" s="104" t="s">
        <v>55</v>
      </c>
      <c r="D3" s="104" t="s">
        <v>54</v>
      </c>
      <c r="E3" s="105" t="s">
        <v>56</v>
      </c>
      <c r="F3" s="104" t="s">
        <v>59</v>
      </c>
      <c r="G3" s="104" t="s">
        <v>55</v>
      </c>
      <c r="H3" s="104" t="s">
        <v>54</v>
      </c>
      <c r="I3" s="105" t="s">
        <v>56</v>
      </c>
      <c r="J3" s="104" t="s">
        <v>59</v>
      </c>
      <c r="K3" s="104" t="s">
        <v>55</v>
      </c>
      <c r="L3" s="104" t="s">
        <v>54</v>
      </c>
      <c r="M3" s="105" t="s">
        <v>56</v>
      </c>
      <c r="N3" s="104" t="s">
        <v>59</v>
      </c>
      <c r="O3" s="104" t="s">
        <v>55</v>
      </c>
      <c r="P3" s="104" t="s">
        <v>54</v>
      </c>
      <c r="Q3" s="105" t="s">
        <v>56</v>
      </c>
      <c r="R3" s="104" t="s">
        <v>59</v>
      </c>
      <c r="S3" s="104" t="s">
        <v>55</v>
      </c>
      <c r="T3" s="104" t="s">
        <v>54</v>
      </c>
      <c r="U3" s="105" t="s">
        <v>56</v>
      </c>
      <c r="V3" s="104" t="s">
        <v>59</v>
      </c>
      <c r="W3" s="104" t="s">
        <v>55</v>
      </c>
      <c r="X3" s="104" t="s">
        <v>54</v>
      </c>
      <c r="Y3" s="105" t="s">
        <v>56</v>
      </c>
      <c r="Z3" s="104" t="s">
        <v>59</v>
      </c>
      <c r="AA3" s="104" t="s">
        <v>55</v>
      </c>
      <c r="AB3" s="104" t="s">
        <v>54</v>
      </c>
      <c r="AC3" s="105" t="s">
        <v>56</v>
      </c>
      <c r="AD3" s="104" t="s">
        <v>59</v>
      </c>
      <c r="AE3" s="104" t="s">
        <v>55</v>
      </c>
      <c r="AF3" s="104" t="s">
        <v>54</v>
      </c>
      <c r="AG3" s="105" t="s">
        <v>56</v>
      </c>
      <c r="AH3" s="104" t="s">
        <v>59</v>
      </c>
      <c r="AI3" s="104" t="s">
        <v>55</v>
      </c>
      <c r="AJ3" s="104" t="s">
        <v>54</v>
      </c>
      <c r="AK3" s="105" t="s">
        <v>56</v>
      </c>
      <c r="AL3" s="104" t="s">
        <v>59</v>
      </c>
      <c r="AM3" s="104" t="s">
        <v>55</v>
      </c>
      <c r="AN3" s="104" t="s">
        <v>54</v>
      </c>
      <c r="AO3" s="105" t="s">
        <v>56</v>
      </c>
      <c r="AP3" s="104" t="s">
        <v>59</v>
      </c>
      <c r="AQ3" s="104" t="s">
        <v>55</v>
      </c>
      <c r="AR3" s="104" t="s">
        <v>54</v>
      </c>
      <c r="AS3" s="105" t="s">
        <v>56</v>
      </c>
      <c r="AT3" s="104" t="s">
        <v>55</v>
      </c>
      <c r="AU3" s="104" t="s">
        <v>54</v>
      </c>
      <c r="AV3" s="105" t="s">
        <v>56</v>
      </c>
      <c r="AW3" s="104" t="s">
        <v>55</v>
      </c>
      <c r="AX3" s="104" t="s">
        <v>54</v>
      </c>
      <c r="AY3" s="105" t="s">
        <v>56</v>
      </c>
      <c r="AZ3" s="104" t="s">
        <v>55</v>
      </c>
      <c r="BA3" s="104" t="s">
        <v>54</v>
      </c>
      <c r="BB3" s="105" t="s">
        <v>56</v>
      </c>
      <c r="BC3" s="104" t="s">
        <v>59</v>
      </c>
      <c r="BD3" s="104" t="s">
        <v>55</v>
      </c>
      <c r="BE3" s="104" t="s">
        <v>54</v>
      </c>
      <c r="BF3" s="105" t="s">
        <v>56</v>
      </c>
    </row>
    <row r="4" spans="1:59" s="90" customFormat="1" ht="25.8" customHeight="1" x14ac:dyDescent="0.25">
      <c r="A4" s="77" t="s">
        <v>67</v>
      </c>
      <c r="B4" s="106">
        <v>3</v>
      </c>
      <c r="C4" s="106">
        <v>3.33</v>
      </c>
      <c r="D4" s="106">
        <v>4</v>
      </c>
      <c r="E4" s="107"/>
      <c r="F4" s="106">
        <v>4</v>
      </c>
      <c r="G4" s="106">
        <v>4</v>
      </c>
      <c r="H4" s="106">
        <v>3</v>
      </c>
      <c r="I4" s="107"/>
      <c r="J4" s="106"/>
      <c r="K4" s="106"/>
      <c r="L4" s="106"/>
      <c r="M4" s="107"/>
      <c r="N4" s="106"/>
      <c r="O4" s="106"/>
      <c r="P4" s="106"/>
      <c r="Q4" s="107"/>
      <c r="R4" s="106"/>
      <c r="S4" s="106"/>
      <c r="T4" s="106"/>
      <c r="U4" s="107"/>
      <c r="V4" s="106"/>
      <c r="W4" s="106"/>
      <c r="X4" s="106"/>
      <c r="Y4" s="107"/>
      <c r="Z4" s="106"/>
      <c r="AA4" s="106"/>
      <c r="AB4" s="106"/>
      <c r="AC4" s="107"/>
      <c r="AD4" s="106">
        <v>3</v>
      </c>
      <c r="AE4" s="106">
        <v>3.67</v>
      </c>
      <c r="AF4" s="106">
        <v>3</v>
      </c>
      <c r="AG4" s="107"/>
      <c r="AH4" s="106">
        <v>3</v>
      </c>
      <c r="AI4" s="106">
        <v>4</v>
      </c>
      <c r="AJ4" s="106">
        <v>3</v>
      </c>
      <c r="AK4" s="107"/>
      <c r="AL4" s="106"/>
      <c r="AM4" s="106"/>
      <c r="AN4" s="106"/>
      <c r="AO4" s="107"/>
      <c r="AP4" s="106"/>
      <c r="AQ4" s="106"/>
      <c r="AR4" s="106"/>
      <c r="AS4" s="107"/>
      <c r="AT4" s="108"/>
      <c r="AU4" s="108">
        <v>3.75</v>
      </c>
      <c r="AV4" s="107"/>
      <c r="AW4" s="108"/>
      <c r="AX4" s="108">
        <v>3.25</v>
      </c>
      <c r="AY4" s="107"/>
      <c r="AZ4" s="108"/>
      <c r="BA4" s="108">
        <v>3.5</v>
      </c>
      <c r="BB4" s="107"/>
      <c r="BC4" s="109">
        <v>71.428571428571431</v>
      </c>
      <c r="BD4" s="109">
        <v>16.666666666666664</v>
      </c>
      <c r="BE4" s="109">
        <v>25</v>
      </c>
      <c r="BF4" s="107"/>
    </row>
    <row r="5" spans="1:59" s="90" customFormat="1" ht="25.8" customHeight="1" x14ac:dyDescent="0.25">
      <c r="A5" s="77" t="s">
        <v>67</v>
      </c>
      <c r="B5" s="106">
        <v>3</v>
      </c>
      <c r="C5" s="106">
        <v>3.5</v>
      </c>
      <c r="D5" s="106"/>
      <c r="E5" s="107"/>
      <c r="F5" s="106">
        <v>3.5</v>
      </c>
      <c r="G5" s="106">
        <v>4.5</v>
      </c>
      <c r="H5" s="106"/>
      <c r="I5" s="107"/>
      <c r="J5" s="106"/>
      <c r="K5" s="106"/>
      <c r="L5" s="106"/>
      <c r="M5" s="107"/>
      <c r="N5" s="106"/>
      <c r="O5" s="106"/>
      <c r="P5" s="106"/>
      <c r="Q5" s="107"/>
      <c r="R5" s="106"/>
      <c r="S5" s="106"/>
      <c r="T5" s="106"/>
      <c r="U5" s="107"/>
      <c r="V5" s="106"/>
      <c r="W5" s="106">
        <v>3.75</v>
      </c>
      <c r="X5" s="106"/>
      <c r="Y5" s="107"/>
      <c r="Z5" s="106"/>
      <c r="AA5" s="106"/>
      <c r="AB5" s="106"/>
      <c r="AC5" s="107"/>
      <c r="AD5" s="106">
        <v>3</v>
      </c>
      <c r="AE5" s="106"/>
      <c r="AF5" s="106"/>
      <c r="AG5" s="107"/>
      <c r="AH5" s="106">
        <v>3.5</v>
      </c>
      <c r="AI5" s="106">
        <v>4.5</v>
      </c>
      <c r="AJ5" s="106"/>
      <c r="AK5" s="107"/>
      <c r="AL5" s="106"/>
      <c r="AM5" s="106"/>
      <c r="AN5" s="106"/>
      <c r="AO5" s="107"/>
      <c r="AP5" s="106"/>
      <c r="AQ5" s="106"/>
      <c r="AR5" s="106"/>
      <c r="AS5" s="107"/>
      <c r="AT5" s="108"/>
      <c r="AU5" s="108">
        <v>3.8</v>
      </c>
      <c r="AV5" s="107"/>
      <c r="AW5" s="108">
        <v>3.25</v>
      </c>
      <c r="AX5" s="108">
        <v>3.8339999999999996</v>
      </c>
      <c r="AY5" s="107"/>
      <c r="AZ5" s="108">
        <v>2.75</v>
      </c>
      <c r="BA5" s="108">
        <v>3.5040000000000004</v>
      </c>
      <c r="BB5" s="107"/>
      <c r="BC5" s="109">
        <v>25</v>
      </c>
      <c r="BD5" s="109">
        <v>22.222222222222221</v>
      </c>
      <c r="BE5" s="109">
        <v>20</v>
      </c>
      <c r="BF5" s="107"/>
    </row>
    <row r="6" spans="1:59" s="90" customFormat="1" ht="25.8" customHeight="1" x14ac:dyDescent="0.25">
      <c r="A6" s="77" t="s">
        <v>67</v>
      </c>
      <c r="B6" s="106">
        <v>3.57</v>
      </c>
      <c r="C6" s="106">
        <v>3.57</v>
      </c>
      <c r="D6" s="106">
        <v>3</v>
      </c>
      <c r="E6" s="107"/>
      <c r="F6" s="106">
        <v>3.57</v>
      </c>
      <c r="G6" s="106">
        <v>3</v>
      </c>
      <c r="H6" s="106">
        <v>2.38</v>
      </c>
      <c r="I6" s="107"/>
      <c r="J6" s="106"/>
      <c r="K6" s="106"/>
      <c r="L6" s="106"/>
      <c r="M6" s="107"/>
      <c r="N6" s="106"/>
      <c r="O6" s="106"/>
      <c r="P6" s="106"/>
      <c r="Q6" s="107"/>
      <c r="R6" s="106"/>
      <c r="S6" s="106"/>
      <c r="T6" s="106"/>
      <c r="U6" s="107"/>
      <c r="V6" s="106">
        <v>4.29</v>
      </c>
      <c r="W6" s="106">
        <v>3.29</v>
      </c>
      <c r="X6" s="106">
        <v>3.25</v>
      </c>
      <c r="Y6" s="107"/>
      <c r="Z6" s="106"/>
      <c r="AA6" s="106"/>
      <c r="AB6" s="106"/>
      <c r="AC6" s="107"/>
      <c r="AD6" s="106"/>
      <c r="AE6" s="106">
        <v>4</v>
      </c>
      <c r="AF6" s="106"/>
      <c r="AG6" s="107"/>
      <c r="AH6" s="106">
        <v>4</v>
      </c>
      <c r="AI6" s="106">
        <v>4.17</v>
      </c>
      <c r="AJ6" s="106">
        <v>3.75</v>
      </c>
      <c r="AK6" s="107"/>
      <c r="AL6" s="106"/>
      <c r="AM6" s="106"/>
      <c r="AN6" s="106"/>
      <c r="AO6" s="107"/>
      <c r="AP6" s="106"/>
      <c r="AQ6" s="106"/>
      <c r="AR6" s="106"/>
      <c r="AS6" s="107"/>
      <c r="AT6" s="108"/>
      <c r="AU6" s="108">
        <v>3.1</v>
      </c>
      <c r="AV6" s="107"/>
      <c r="AW6" s="108">
        <v>3.33</v>
      </c>
      <c r="AX6" s="108">
        <v>3.7</v>
      </c>
      <c r="AY6" s="107"/>
      <c r="AZ6" s="108">
        <v>2.778</v>
      </c>
      <c r="BA6" s="108">
        <v>3.8</v>
      </c>
      <c r="BB6" s="107"/>
      <c r="BC6" s="109">
        <v>0</v>
      </c>
      <c r="BD6" s="109">
        <v>8.3333333333333321</v>
      </c>
      <c r="BE6" s="109">
        <v>7.6923076923076925</v>
      </c>
      <c r="BF6" s="107"/>
    </row>
    <row r="7" spans="1:59" s="113" customFormat="1" ht="30" customHeight="1" x14ac:dyDescent="0.25">
      <c r="A7" s="110" t="s">
        <v>88</v>
      </c>
      <c r="B7" s="111">
        <f>AVERAGE(B4:B6)</f>
        <v>3.19</v>
      </c>
      <c r="C7" s="111">
        <f>AVERAGE(C4:C6)</f>
        <v>3.4666666666666668</v>
      </c>
      <c r="D7" s="111">
        <f>AVERAGE(D4:D6)</f>
        <v>3.5</v>
      </c>
      <c r="E7" s="112"/>
      <c r="F7" s="111">
        <f>AVERAGE(F4:F6)</f>
        <v>3.69</v>
      </c>
      <c r="G7" s="111">
        <f>AVERAGE(G4:G6)</f>
        <v>3.8333333333333335</v>
      </c>
      <c r="H7" s="111">
        <f>AVERAGE(H4:H6)</f>
        <v>2.69</v>
      </c>
      <c r="I7" s="112"/>
      <c r="J7" s="111"/>
      <c r="K7" s="111"/>
      <c r="L7" s="111"/>
      <c r="M7" s="112"/>
      <c r="N7" s="111"/>
      <c r="O7" s="111"/>
      <c r="P7" s="111"/>
      <c r="Q7" s="112"/>
      <c r="R7" s="111"/>
      <c r="S7" s="111"/>
      <c r="T7" s="111"/>
      <c r="U7" s="112"/>
      <c r="V7" s="111">
        <f>AVERAGE(V4:V6)</f>
        <v>4.29</v>
      </c>
      <c r="W7" s="111">
        <f>AVERAGE(W4:W6)</f>
        <v>3.52</v>
      </c>
      <c r="X7" s="111">
        <f>AVERAGE(X4:X6)</f>
        <v>3.25</v>
      </c>
      <c r="Y7" s="112"/>
      <c r="Z7" s="111"/>
      <c r="AA7" s="111"/>
      <c r="AB7" s="111"/>
      <c r="AC7" s="112"/>
      <c r="AD7" s="111">
        <f>AVERAGE(AD4:AD6)</f>
        <v>3</v>
      </c>
      <c r="AE7" s="111">
        <f>AVERAGE(AE4:AE6)</f>
        <v>3.835</v>
      </c>
      <c r="AF7" s="111">
        <f>AVERAGE(AF4:AF6)</f>
        <v>3</v>
      </c>
      <c r="AG7" s="112"/>
      <c r="AH7" s="111">
        <f>AVERAGE(AH4:AH6)</f>
        <v>3.5</v>
      </c>
      <c r="AI7" s="111">
        <f>AVERAGE(AI4:AI6)</f>
        <v>4.2233333333333336</v>
      </c>
      <c r="AJ7" s="111">
        <f>AVERAGE(AJ4:AJ6)</f>
        <v>3.375</v>
      </c>
      <c r="AK7" s="112"/>
      <c r="AL7" s="111"/>
      <c r="AM7" s="111"/>
      <c r="AN7" s="111"/>
      <c r="AO7" s="112"/>
      <c r="AP7" s="111"/>
      <c r="AQ7" s="111"/>
      <c r="AR7" s="111"/>
      <c r="AS7" s="112"/>
      <c r="AT7" s="112"/>
      <c r="AU7" s="111">
        <f>AVERAGE(AU4:AU6)</f>
        <v>3.5500000000000003</v>
      </c>
      <c r="AV7" s="112"/>
      <c r="AW7" s="111">
        <f>AVERAGE(AW4:AW6)</f>
        <v>3.29</v>
      </c>
      <c r="AX7" s="111">
        <f>AVERAGE(AX4:AX6)</f>
        <v>3.5946666666666665</v>
      </c>
      <c r="AY7" s="112"/>
      <c r="AZ7" s="111">
        <f>AVERAGE(AZ4:AZ6)</f>
        <v>2.7640000000000002</v>
      </c>
      <c r="BA7" s="111">
        <f>AVERAGE(BA4:BA6)</f>
        <v>3.6013333333333333</v>
      </c>
      <c r="BB7" s="112"/>
      <c r="BC7" s="111">
        <f>AVERAGE(BC4:BC6)</f>
        <v>32.142857142857146</v>
      </c>
      <c r="BD7" s="111">
        <f>AVERAGE(BD4:BD6)</f>
        <v>15.740740740740739</v>
      </c>
      <c r="BE7" s="111">
        <f>AVERAGE(BE4:BE6)</f>
        <v>17.564102564102566</v>
      </c>
      <c r="BF7" s="112"/>
    </row>
    <row r="8" spans="1:59" s="113" customFormat="1" ht="30" customHeight="1" x14ac:dyDescent="0.25">
      <c r="A8" s="114" t="s">
        <v>72</v>
      </c>
      <c r="B8" s="111">
        <v>3.6079999999999997</v>
      </c>
      <c r="C8" s="111">
        <v>3.4772727272727266</v>
      </c>
      <c r="D8" s="111">
        <v>3.7159999999999997</v>
      </c>
      <c r="E8" s="112"/>
      <c r="F8" s="111">
        <v>3.8319999999999994</v>
      </c>
      <c r="G8" s="111">
        <v>3.5990909090909096</v>
      </c>
      <c r="H8" s="111">
        <v>3.5640000000000001</v>
      </c>
      <c r="I8" s="112"/>
      <c r="J8" s="111">
        <v>3</v>
      </c>
      <c r="K8" s="111"/>
      <c r="L8" s="111"/>
      <c r="M8" s="112"/>
      <c r="N8" s="111">
        <v>4</v>
      </c>
      <c r="O8" s="111"/>
      <c r="P8" s="111">
        <v>4.25</v>
      </c>
      <c r="Q8" s="112"/>
      <c r="R8" s="111">
        <v>3.7766666666666668</v>
      </c>
      <c r="S8" s="111">
        <v>3.5</v>
      </c>
      <c r="T8" s="111">
        <v>4.0283333333333333</v>
      </c>
      <c r="U8" s="112"/>
      <c r="V8" s="111">
        <v>3.6042857142857145</v>
      </c>
      <c r="W8" s="111">
        <v>3.3988888888888886</v>
      </c>
      <c r="X8" s="111">
        <v>3.617777777777778</v>
      </c>
      <c r="Y8" s="112"/>
      <c r="Z8" s="111"/>
      <c r="AA8" s="111">
        <v>3</v>
      </c>
      <c r="AB8" s="111"/>
      <c r="AC8" s="112"/>
      <c r="AD8" s="111">
        <v>3.3412499999999996</v>
      </c>
      <c r="AE8" s="111">
        <v>3.4133333333333331</v>
      </c>
      <c r="AF8" s="111">
        <v>3.2524999999999999</v>
      </c>
      <c r="AG8" s="112"/>
      <c r="AH8" s="111">
        <v>3.6233333333333331</v>
      </c>
      <c r="AI8" s="111">
        <v>3.882857142857143</v>
      </c>
      <c r="AJ8" s="111">
        <v>3.6271428571428572</v>
      </c>
      <c r="AK8" s="112"/>
      <c r="AL8" s="111"/>
      <c r="AM8" s="111"/>
      <c r="AN8" s="111">
        <v>5</v>
      </c>
      <c r="AO8" s="112"/>
      <c r="AP8" s="111"/>
      <c r="AQ8" s="111"/>
      <c r="AR8" s="111">
        <v>4.5</v>
      </c>
      <c r="AS8" s="112"/>
      <c r="AT8" s="112"/>
      <c r="AU8" s="112">
        <v>3.7474000000000003</v>
      </c>
      <c r="AV8" s="112"/>
      <c r="AW8" s="112">
        <v>3.6533000000000002</v>
      </c>
      <c r="AX8" s="112">
        <v>3.7567272727272725</v>
      </c>
      <c r="AY8" s="112"/>
      <c r="AZ8" s="112">
        <v>3.1797999999999997</v>
      </c>
      <c r="BA8" s="112">
        <v>3.7689090909090908</v>
      </c>
      <c r="BB8" s="112"/>
      <c r="BC8" s="115">
        <v>28.403100167806052</v>
      </c>
      <c r="BD8" s="115">
        <v>23.221273675819134</v>
      </c>
      <c r="BE8" s="115">
        <v>24.865967365967364</v>
      </c>
      <c r="BF8" s="112"/>
    </row>
    <row r="9" spans="1:59" s="119" customFormat="1" ht="30" customHeight="1" x14ac:dyDescent="0.25">
      <c r="A9" s="116" t="s">
        <v>71</v>
      </c>
      <c r="B9" s="115">
        <v>3.8</v>
      </c>
      <c r="C9" s="115">
        <v>3.73</v>
      </c>
      <c r="D9" s="115">
        <v>3.74</v>
      </c>
      <c r="E9" s="117"/>
      <c r="F9" s="115">
        <v>3.61</v>
      </c>
      <c r="G9" s="115">
        <v>3.63</v>
      </c>
      <c r="H9" s="118">
        <v>3.4764540337711067</v>
      </c>
      <c r="I9" s="117"/>
      <c r="J9" s="115">
        <v>3.69</v>
      </c>
      <c r="K9" s="115">
        <v>3.68</v>
      </c>
      <c r="L9" s="115">
        <v>3.6</v>
      </c>
      <c r="M9" s="117"/>
      <c r="N9" s="115">
        <v>3.86</v>
      </c>
      <c r="O9" s="115">
        <v>3.75</v>
      </c>
      <c r="P9" s="115">
        <v>3.8</v>
      </c>
      <c r="Q9" s="117"/>
      <c r="R9" s="115">
        <v>4.0199999999999996</v>
      </c>
      <c r="S9" s="115">
        <v>4.3099999999999996</v>
      </c>
      <c r="T9" s="115">
        <v>3.99</v>
      </c>
      <c r="U9" s="117"/>
      <c r="V9" s="115">
        <v>3.61</v>
      </c>
      <c r="W9" s="115">
        <v>3.52</v>
      </c>
      <c r="X9" s="115">
        <v>3.58</v>
      </c>
      <c r="Y9" s="117"/>
      <c r="Z9" s="115">
        <v>3.67</v>
      </c>
      <c r="AA9" s="115">
        <v>3.43</v>
      </c>
      <c r="AB9" s="115">
        <v>2.91</v>
      </c>
      <c r="AC9" s="117"/>
      <c r="AD9" s="115">
        <v>3.38</v>
      </c>
      <c r="AE9" s="115">
        <v>3.39</v>
      </c>
      <c r="AF9" s="115">
        <v>3.3</v>
      </c>
      <c r="AG9" s="117"/>
      <c r="AH9" s="115">
        <v>3.85</v>
      </c>
      <c r="AI9" s="115">
        <v>3.82</v>
      </c>
      <c r="AJ9" s="115">
        <v>3.82</v>
      </c>
      <c r="AK9" s="117"/>
      <c r="AL9" s="115">
        <v>3.72</v>
      </c>
      <c r="AM9" s="115">
        <v>3.47</v>
      </c>
      <c r="AN9" s="115">
        <v>4.3099999999999996</v>
      </c>
      <c r="AO9" s="117"/>
      <c r="AP9" s="115">
        <v>4</v>
      </c>
      <c r="AQ9" s="115">
        <v>3.93</v>
      </c>
      <c r="AR9" s="115">
        <v>3.75</v>
      </c>
      <c r="AS9" s="117"/>
      <c r="AT9" s="115">
        <v>4.33</v>
      </c>
      <c r="AU9" s="115">
        <v>3.8220000000000001</v>
      </c>
      <c r="AV9" s="117"/>
      <c r="AW9" s="115">
        <v>3.97</v>
      </c>
      <c r="AX9" s="115">
        <v>3.9739999999999998</v>
      </c>
      <c r="AY9" s="117"/>
      <c r="AZ9" s="115">
        <v>3.97</v>
      </c>
      <c r="BA9" s="115">
        <v>4</v>
      </c>
      <c r="BB9" s="117"/>
      <c r="BC9" s="115">
        <v>56.907216494845358</v>
      </c>
      <c r="BD9" s="115">
        <v>54.054054054054056</v>
      </c>
      <c r="BE9" s="115">
        <v>53.586497890295362</v>
      </c>
      <c r="BF9" s="117"/>
      <c r="BG9" s="113"/>
    </row>
  </sheetData>
  <sheetProtection password="C4BF" sheet="1" objects="1" scenarios="1" selectLockedCells="1" selectUnlockedCells="1"/>
  <mergeCells count="18">
    <mergeCell ref="AD2:AG2"/>
    <mergeCell ref="AH2:AK2"/>
    <mergeCell ref="AL2:AO2"/>
    <mergeCell ref="A1:A2"/>
    <mergeCell ref="B1:AS1"/>
    <mergeCell ref="AT1:BB1"/>
    <mergeCell ref="BC1:BF2"/>
    <mergeCell ref="B2:E2"/>
    <mergeCell ref="F2:I2"/>
    <mergeCell ref="J2:M2"/>
    <mergeCell ref="N2:Q2"/>
    <mergeCell ref="AT2:AV2"/>
    <mergeCell ref="AW2:AY2"/>
    <mergeCell ref="AZ2:BB2"/>
    <mergeCell ref="AP2:AS2"/>
    <mergeCell ref="R2:U2"/>
    <mergeCell ref="V2:Y2"/>
    <mergeCell ref="Z2:AC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КЛАСТЕР1'!AZ4:BA4</xm:f>
              <xm:sqref>BB4</xm:sqref>
            </x14:sparkline>
            <x14:sparkline>
              <xm:f>'динамика КЛАСТЕР1'!AZ5:BA5</xm:f>
              <xm:sqref>BB5</xm:sqref>
            </x14:sparkline>
            <x14:sparkline>
              <xm:f>'динамика КЛАСТЕР1'!AZ6:BA6</xm:f>
              <xm:sqref>BB6</xm:sqref>
            </x14:sparkline>
            <x14:sparkline>
              <xm:f>'динамика КЛАСТЕР1'!AZ7:BA7</xm:f>
              <xm:sqref>BB7</xm:sqref>
            </x14:sparkline>
            <x14:sparkline>
              <xm:f>'динамика КЛАСТЕР1'!AZ8:BA8</xm:f>
              <xm:sqref>BB8</xm:sqref>
            </x14:sparkline>
            <x14:sparkline>
              <xm:f>'динамика КЛАСТЕР1'!AZ9:BA9</xm:f>
              <xm:sqref>BB9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КЛАСТЕР1'!AW4:AX4</xm:f>
              <xm:sqref>AY4</xm:sqref>
            </x14:sparkline>
            <x14:sparkline>
              <xm:f>'динамика КЛАСТЕР1'!AW5:AX5</xm:f>
              <xm:sqref>AY5</xm:sqref>
            </x14:sparkline>
            <x14:sparkline>
              <xm:f>'динамика КЛАСТЕР1'!AW6:AX6</xm:f>
              <xm:sqref>AY6</xm:sqref>
            </x14:sparkline>
            <x14:sparkline>
              <xm:f>'динамика КЛАСТЕР1'!AW7:AX7</xm:f>
              <xm:sqref>AY7</xm:sqref>
            </x14:sparkline>
            <x14:sparkline>
              <xm:f>'динамика КЛАСТЕР1'!AW8:AX8</xm:f>
              <xm:sqref>AY8</xm:sqref>
            </x14:sparkline>
            <x14:sparkline>
              <xm:f>'динамика КЛАСТЕР1'!AW9:AX9</xm:f>
              <xm:sqref>AY9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КЛАСТЕР1'!AT4:AU4</xm:f>
              <xm:sqref>AV4</xm:sqref>
            </x14:sparkline>
            <x14:sparkline>
              <xm:f>'динамика КЛАСТЕР1'!AT5:AU5</xm:f>
              <xm:sqref>AV5</xm:sqref>
            </x14:sparkline>
            <x14:sparkline>
              <xm:f>'динамика КЛАСТЕР1'!AT6:AU6</xm:f>
              <xm:sqref>AV6</xm:sqref>
            </x14:sparkline>
            <x14:sparkline>
              <xm:f>'динамика КЛАСТЕР1'!AT7:AU7</xm:f>
              <xm:sqref>AV7</xm:sqref>
            </x14:sparkline>
            <x14:sparkline>
              <xm:f>'динамика КЛАСТЕР1'!AT8:AU8</xm:f>
              <xm:sqref>AV8</xm:sqref>
            </x14:sparkline>
            <x14:sparkline>
              <xm:f>'динамика КЛАСТЕР1'!AT9:AU9</xm:f>
              <xm:sqref>AV9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КЛАСТЕР1'!AP4:AR4</xm:f>
              <xm:sqref>AS4</xm:sqref>
            </x14:sparkline>
            <x14:sparkline>
              <xm:f>'динамика КЛАСТЕР1'!AP5:AR5</xm:f>
              <xm:sqref>AS5</xm:sqref>
            </x14:sparkline>
            <x14:sparkline>
              <xm:f>'динамика КЛАСТЕР1'!AP6:AR6</xm:f>
              <xm:sqref>AS6</xm:sqref>
            </x14:sparkline>
            <x14:sparkline>
              <xm:f>'динамика КЛАСТЕР1'!AP7:AR7</xm:f>
              <xm:sqref>AS7</xm:sqref>
            </x14:sparkline>
            <x14:sparkline>
              <xm:f>'динамика КЛАСТЕР1'!AP8:AR8</xm:f>
              <xm:sqref>AS8</xm:sqref>
            </x14:sparkline>
            <x14:sparkline>
              <xm:f>'динамика КЛАСТЕР1'!AP9:AR9</xm:f>
              <xm:sqref>AS9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КЛАСТЕР1'!AL4:AN4</xm:f>
              <xm:sqref>AO4</xm:sqref>
            </x14:sparkline>
            <x14:sparkline>
              <xm:f>'динамика КЛАСТЕР1'!AL5:AN5</xm:f>
              <xm:sqref>AO5</xm:sqref>
            </x14:sparkline>
            <x14:sparkline>
              <xm:f>'динамика КЛАСТЕР1'!AL6:AN6</xm:f>
              <xm:sqref>AO6</xm:sqref>
            </x14:sparkline>
            <x14:sparkline>
              <xm:f>'динамика КЛАСТЕР1'!AL7:AN7</xm:f>
              <xm:sqref>AO7</xm:sqref>
            </x14:sparkline>
            <x14:sparkline>
              <xm:f>'динамика КЛАСТЕР1'!AL8:AN8</xm:f>
              <xm:sqref>AO8</xm:sqref>
            </x14:sparkline>
            <x14:sparkline>
              <xm:f>'динамика КЛАСТЕР1'!AL9:AN9</xm:f>
              <xm:sqref>AO9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КЛАСТЕР1'!AH4:AJ4</xm:f>
              <xm:sqref>AK4</xm:sqref>
            </x14:sparkline>
            <x14:sparkline>
              <xm:f>'динамика КЛАСТЕР1'!AH5:AJ5</xm:f>
              <xm:sqref>AK5</xm:sqref>
            </x14:sparkline>
            <x14:sparkline>
              <xm:f>'динамика КЛАСТЕР1'!AH6:AJ6</xm:f>
              <xm:sqref>AK6</xm:sqref>
            </x14:sparkline>
            <x14:sparkline>
              <xm:f>'динамика КЛАСТЕР1'!AH7:AJ7</xm:f>
              <xm:sqref>AK7</xm:sqref>
            </x14:sparkline>
            <x14:sparkline>
              <xm:f>'динамика КЛАСТЕР1'!AH8:AJ8</xm:f>
              <xm:sqref>AK8</xm:sqref>
            </x14:sparkline>
            <x14:sparkline>
              <xm:f>'динамика КЛАСТЕР1'!AH9:AJ9</xm:f>
              <xm:sqref>AK9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КЛАСТЕР1'!AD4:AF4</xm:f>
              <xm:sqref>AG4</xm:sqref>
            </x14:sparkline>
            <x14:sparkline>
              <xm:f>'динамика КЛАСТЕР1'!AD5:AF5</xm:f>
              <xm:sqref>AG5</xm:sqref>
            </x14:sparkline>
            <x14:sparkline>
              <xm:f>'динамика КЛАСТЕР1'!AD6:AF6</xm:f>
              <xm:sqref>AG6</xm:sqref>
            </x14:sparkline>
            <x14:sparkline>
              <xm:f>'динамика КЛАСТЕР1'!AD7:AF7</xm:f>
              <xm:sqref>AG7</xm:sqref>
            </x14:sparkline>
            <x14:sparkline>
              <xm:f>'динамика КЛАСТЕР1'!AD8:AF8</xm:f>
              <xm:sqref>AG8</xm:sqref>
            </x14:sparkline>
            <x14:sparkline>
              <xm:f>'динамика КЛАСТЕР1'!AD9:AF9</xm:f>
              <xm:sqref>AG9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КЛАСТЕР1'!Z4:AB4</xm:f>
              <xm:sqref>AC4</xm:sqref>
            </x14:sparkline>
            <x14:sparkline>
              <xm:f>'динамика КЛАСТЕР1'!Z5:AB5</xm:f>
              <xm:sqref>AC5</xm:sqref>
            </x14:sparkline>
            <x14:sparkline>
              <xm:f>'динамика КЛАСТЕР1'!Z6:AB6</xm:f>
              <xm:sqref>AC6</xm:sqref>
            </x14:sparkline>
            <x14:sparkline>
              <xm:f>'динамика КЛАСТЕР1'!Z7:AB7</xm:f>
              <xm:sqref>AC7</xm:sqref>
            </x14:sparkline>
            <x14:sparkline>
              <xm:f>'динамика КЛАСТЕР1'!Z8:AB8</xm:f>
              <xm:sqref>AC8</xm:sqref>
            </x14:sparkline>
            <x14:sparkline>
              <xm:f>'динамика КЛАСТЕР1'!Z9:AB9</xm:f>
              <xm:sqref>AC9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КЛАСТЕР1'!V4:X4</xm:f>
              <xm:sqref>Y4</xm:sqref>
            </x14:sparkline>
            <x14:sparkline>
              <xm:f>'динамика КЛАСТЕР1'!V5:X5</xm:f>
              <xm:sqref>Y5</xm:sqref>
            </x14:sparkline>
            <x14:sparkline>
              <xm:f>'динамика КЛАСТЕР1'!V6:X6</xm:f>
              <xm:sqref>Y6</xm:sqref>
            </x14:sparkline>
            <x14:sparkline>
              <xm:f>'динамика КЛАСТЕР1'!V7:X7</xm:f>
              <xm:sqref>Y7</xm:sqref>
            </x14:sparkline>
            <x14:sparkline>
              <xm:f>'динамика КЛАСТЕР1'!V8:X8</xm:f>
              <xm:sqref>Y8</xm:sqref>
            </x14:sparkline>
            <x14:sparkline>
              <xm:f>'динамика КЛАСТЕР1'!V9:X9</xm:f>
              <xm:sqref>Y9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КЛАСТЕР1'!R4:T4</xm:f>
              <xm:sqref>U4</xm:sqref>
            </x14:sparkline>
            <x14:sparkline>
              <xm:f>'динамика КЛАСТЕР1'!R5:T5</xm:f>
              <xm:sqref>U5</xm:sqref>
            </x14:sparkline>
            <x14:sparkline>
              <xm:f>'динамика КЛАСТЕР1'!R6:T6</xm:f>
              <xm:sqref>U6</xm:sqref>
            </x14:sparkline>
            <x14:sparkline>
              <xm:f>'динамика КЛАСТЕР1'!R7:T7</xm:f>
              <xm:sqref>U7</xm:sqref>
            </x14:sparkline>
            <x14:sparkline>
              <xm:f>'динамика КЛАСТЕР1'!R8:T8</xm:f>
              <xm:sqref>U8</xm:sqref>
            </x14:sparkline>
            <x14:sparkline>
              <xm:f>'динамика КЛАСТЕР1'!R9:T9</xm:f>
              <xm:sqref>U9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КЛАСТЕР1'!N4:P4</xm:f>
              <xm:sqref>Q4</xm:sqref>
            </x14:sparkline>
            <x14:sparkline>
              <xm:f>'динамика КЛАСТЕР1'!N5:P5</xm:f>
              <xm:sqref>Q5</xm:sqref>
            </x14:sparkline>
            <x14:sparkline>
              <xm:f>'динамика КЛАСТЕР1'!N6:P6</xm:f>
              <xm:sqref>Q6</xm:sqref>
            </x14:sparkline>
            <x14:sparkline>
              <xm:f>'динамика КЛАСТЕР1'!N7:P7</xm:f>
              <xm:sqref>Q7</xm:sqref>
            </x14:sparkline>
            <x14:sparkline>
              <xm:f>'динамика КЛАСТЕР1'!N8:P8</xm:f>
              <xm:sqref>Q8</xm:sqref>
            </x14:sparkline>
            <x14:sparkline>
              <xm:f>'динамика КЛАСТЕР1'!N9:P9</xm:f>
              <xm:sqref>Q9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КЛАСТЕР1'!J4:L4</xm:f>
              <xm:sqref>M4</xm:sqref>
            </x14:sparkline>
            <x14:sparkline>
              <xm:f>'динамика КЛАСТЕР1'!J5:L5</xm:f>
              <xm:sqref>M5</xm:sqref>
            </x14:sparkline>
            <x14:sparkline>
              <xm:f>'динамика КЛАСТЕР1'!J6:L6</xm:f>
              <xm:sqref>M6</xm:sqref>
            </x14:sparkline>
            <x14:sparkline>
              <xm:f>'динамика КЛАСТЕР1'!J7:L7</xm:f>
              <xm:sqref>M7</xm:sqref>
            </x14:sparkline>
            <x14:sparkline>
              <xm:f>'динамика КЛАСТЕР1'!J8:L8</xm:f>
              <xm:sqref>M8</xm:sqref>
            </x14:sparkline>
            <x14:sparkline>
              <xm:f>'динамика КЛАСТЕР1'!J9:L9</xm:f>
              <xm:sqref>M9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КЛАСТЕР1'!F4:H4</xm:f>
              <xm:sqref>I4</xm:sqref>
            </x14:sparkline>
            <x14:sparkline>
              <xm:f>'динамика КЛАСТЕР1'!F5:H5</xm:f>
              <xm:sqref>I5</xm:sqref>
            </x14:sparkline>
            <x14:sparkline>
              <xm:f>'динамика КЛАСТЕР1'!F6:H6</xm:f>
              <xm:sqref>I6</xm:sqref>
            </x14:sparkline>
            <x14:sparkline>
              <xm:f>'динамика КЛАСТЕР1'!F7:H7</xm:f>
              <xm:sqref>I7</xm:sqref>
            </x14:sparkline>
            <x14:sparkline>
              <xm:f>'динамика КЛАСТЕР1'!F8:H8</xm:f>
              <xm:sqref>I8</xm:sqref>
            </x14:sparkline>
            <x14:sparkline>
              <xm:f>'динамика КЛАСТЕР1'!F9:H9</xm:f>
              <xm:sqref>I9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КЛАСТЕР1'!B4:D4</xm:f>
              <xm:sqref>E4</xm:sqref>
            </x14:sparkline>
            <x14:sparkline>
              <xm:f>'динамика КЛАСТЕР1'!B5:D5</xm:f>
              <xm:sqref>E5</xm:sqref>
            </x14:sparkline>
            <x14:sparkline>
              <xm:f>'динамика КЛАСТЕР1'!B6:D6</xm:f>
              <xm:sqref>E6</xm:sqref>
            </x14:sparkline>
            <x14:sparkline>
              <xm:f>'динамика КЛАСТЕР1'!B7:D7</xm:f>
              <xm:sqref>E7</xm:sqref>
            </x14:sparkline>
            <x14:sparkline>
              <xm:f>'динамика КЛАСТЕР1'!B8:D8</xm:f>
              <xm:sqref>E8</xm:sqref>
            </x14:sparkline>
            <x14:sparkline>
              <xm:f>'динамика КЛАСТЕР1'!B9:D9</xm:f>
              <xm:sqref>E9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КЛАСТЕР1'!BC4:BE4</xm:f>
              <xm:sqref>BF4</xm:sqref>
            </x14:sparkline>
            <x14:sparkline>
              <xm:f>'динамика КЛАСТЕР1'!BC5:BE5</xm:f>
              <xm:sqref>BF5</xm:sqref>
            </x14:sparkline>
            <x14:sparkline>
              <xm:f>'динамика КЛАСТЕР1'!BC6:BE6</xm:f>
              <xm:sqref>BF6</xm:sqref>
            </x14:sparkline>
            <x14:sparkline>
              <xm:f>'динамика КЛАСТЕР1'!BC7:BE7</xm:f>
              <xm:sqref>BF7</xm:sqref>
            </x14:sparkline>
            <x14:sparkline>
              <xm:f>'динамика КЛАСТЕР1'!BC8:BE8</xm:f>
              <xm:sqref>BF8</xm:sqref>
            </x14:sparkline>
            <x14:sparkline>
              <xm:f>'динамика КЛАСТЕР1'!BC9:BE9</xm:f>
              <xm:sqref>BF9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CE20"/>
  <sheetViews>
    <sheetView zoomScale="110" zoomScaleNormal="110" workbookViewId="0">
      <pane xSplit="1" ySplit="4" topLeftCell="B5" activePane="bottomRight" state="frozen"/>
      <selection pane="topRight" activeCell="C1" sqref="C1"/>
      <selection pane="bottomLeft" activeCell="A5" sqref="A5"/>
      <selection pane="bottomRight" sqref="A1:A3"/>
    </sheetView>
  </sheetViews>
  <sheetFormatPr defaultRowHeight="13.2" x14ac:dyDescent="0.25"/>
  <cols>
    <col min="1" max="1" width="18.88671875" style="70" customWidth="1"/>
    <col min="2" max="2" width="12.109375" style="70" customWidth="1"/>
    <col min="3" max="3" width="13" style="70" customWidth="1"/>
    <col min="4" max="5" width="12.109375" style="70" customWidth="1"/>
    <col min="6" max="6" width="8" style="70" customWidth="1"/>
    <col min="7" max="8" width="6" style="70" hidden="1" customWidth="1"/>
    <col min="9" max="9" width="8" style="70" customWidth="1"/>
    <col min="10" max="11" width="6" style="70" hidden="1" customWidth="1"/>
    <col min="12" max="12" width="8" style="70" customWidth="1"/>
    <col min="13" max="14" width="6" style="70" hidden="1" customWidth="1"/>
    <col min="15" max="15" width="8" style="70" customWidth="1"/>
    <col min="16" max="17" width="6" style="70" hidden="1" customWidth="1"/>
    <col min="18" max="18" width="8" style="70" customWidth="1"/>
    <col min="19" max="20" width="6" style="70" hidden="1" customWidth="1"/>
    <col min="21" max="21" width="8" style="70" customWidth="1"/>
    <col min="22" max="23" width="6" style="70" hidden="1" customWidth="1"/>
    <col min="24" max="24" width="8" style="70" customWidth="1"/>
    <col min="25" max="26" width="6" style="70" hidden="1" customWidth="1"/>
    <col min="27" max="27" width="8" style="70" customWidth="1"/>
    <col min="28" max="29" width="6" style="70" hidden="1" customWidth="1"/>
    <col min="30" max="30" width="8" style="70" customWidth="1"/>
    <col min="31" max="32" width="6" style="70" hidden="1" customWidth="1"/>
    <col min="33" max="33" width="8" style="70" customWidth="1"/>
    <col min="34" max="35" width="6" style="70" hidden="1" customWidth="1"/>
    <col min="36" max="36" width="8" style="70" customWidth="1"/>
    <col min="37" max="38" width="6" style="70" hidden="1" customWidth="1"/>
    <col min="39" max="39" width="8" style="70" customWidth="1"/>
    <col min="40" max="40" width="6" style="70" customWidth="1"/>
    <col min="41" max="41" width="8.77734375" style="70" bestFit="1" customWidth="1"/>
    <col min="42" max="43" width="6" style="70" hidden="1" customWidth="1"/>
    <col min="44" max="44" width="7.109375" style="70" customWidth="1"/>
    <col min="45" max="46" width="6" style="70" hidden="1" customWidth="1"/>
    <col min="47" max="47" width="6" style="70" customWidth="1"/>
    <col min="48" max="49" width="6" style="70" hidden="1" customWidth="1"/>
    <col min="50" max="50" width="6" style="70" customWidth="1"/>
    <col min="51" max="52" width="6" style="70" hidden="1" customWidth="1"/>
    <col min="53" max="53" width="6" style="70" customWidth="1"/>
    <col min="54" max="55" width="6" style="70" hidden="1" customWidth="1"/>
    <col min="56" max="56" width="7.44140625" style="70" customWidth="1"/>
    <col min="57" max="58" width="6" style="70" hidden="1" customWidth="1"/>
    <col min="59" max="59" width="7.109375" style="70" customWidth="1"/>
    <col min="60" max="61" width="6" style="70" hidden="1" customWidth="1"/>
    <col min="62" max="62" width="6" style="70" customWidth="1"/>
    <col min="63" max="64" width="6" style="70" hidden="1" customWidth="1"/>
    <col min="65" max="65" width="7.6640625" style="70" customWidth="1"/>
    <col min="66" max="67" width="6" style="70" hidden="1" customWidth="1"/>
    <col min="68" max="68" width="8.33203125" style="70" customWidth="1"/>
    <col min="69" max="70" width="6" style="70" hidden="1" customWidth="1"/>
    <col min="71" max="71" width="7.21875" style="70" customWidth="1"/>
    <col min="72" max="73" width="6" style="70" hidden="1" customWidth="1"/>
    <col min="74" max="74" width="8.88671875" style="70" customWidth="1"/>
    <col min="75" max="75" width="6" style="70" customWidth="1"/>
    <col min="76" max="76" width="10.77734375" style="70" customWidth="1"/>
    <col min="77" max="78" width="6" style="70" hidden="1" customWidth="1"/>
    <col min="79" max="79" width="11.77734375" style="70" customWidth="1"/>
    <col min="80" max="80" width="12.88671875" style="70" customWidth="1"/>
    <col min="81" max="81" width="26" style="70" customWidth="1"/>
    <col min="82" max="82" width="8.5546875" style="70" customWidth="1"/>
    <col min="83" max="83" width="13.6640625" style="70" customWidth="1"/>
    <col min="84" max="86" width="37.21875" style="70" customWidth="1"/>
    <col min="87" max="16384" width="8.88671875" style="70"/>
  </cols>
  <sheetData>
    <row r="1" spans="1:83" s="129" customFormat="1" ht="16.2" x14ac:dyDescent="0.3">
      <c r="A1" s="120"/>
      <c r="B1" s="121" t="s">
        <v>21</v>
      </c>
      <c r="C1" s="122"/>
      <c r="D1" s="121" t="s">
        <v>22</v>
      </c>
      <c r="E1" s="122"/>
      <c r="F1" s="123" t="s">
        <v>23</v>
      </c>
      <c r="G1" s="123"/>
      <c r="H1" s="123"/>
      <c r="I1" s="123" t="s">
        <v>24</v>
      </c>
      <c r="J1" s="123"/>
      <c r="K1" s="123"/>
      <c r="L1" s="123" t="s">
        <v>25</v>
      </c>
      <c r="M1" s="123"/>
      <c r="N1" s="123"/>
      <c r="O1" s="123" t="s">
        <v>26</v>
      </c>
      <c r="P1" s="123"/>
      <c r="Q1" s="123"/>
      <c r="R1" s="123" t="s">
        <v>27</v>
      </c>
      <c r="S1" s="123"/>
      <c r="T1" s="123"/>
      <c r="U1" s="123" t="s">
        <v>28</v>
      </c>
      <c r="V1" s="123"/>
      <c r="W1" s="123"/>
      <c r="X1" s="123" t="s">
        <v>29</v>
      </c>
      <c r="Y1" s="123"/>
      <c r="Z1" s="123"/>
      <c r="AA1" s="123" t="s">
        <v>30</v>
      </c>
      <c r="AB1" s="123"/>
      <c r="AC1" s="123"/>
      <c r="AD1" s="123" t="s">
        <v>31</v>
      </c>
      <c r="AE1" s="123"/>
      <c r="AF1" s="123"/>
      <c r="AG1" s="123" t="s">
        <v>32</v>
      </c>
      <c r="AH1" s="123"/>
      <c r="AI1" s="123"/>
      <c r="AJ1" s="123" t="s">
        <v>33</v>
      </c>
      <c r="AK1" s="123"/>
      <c r="AL1" s="123"/>
      <c r="AM1" s="121"/>
      <c r="AN1" s="122"/>
      <c r="AO1" s="124" t="s">
        <v>38</v>
      </c>
      <c r="AP1" s="124"/>
      <c r="AQ1" s="124"/>
      <c r="AR1" s="124" t="s">
        <v>39</v>
      </c>
      <c r="AS1" s="124"/>
      <c r="AT1" s="124"/>
      <c r="AU1" s="124" t="s">
        <v>40</v>
      </c>
      <c r="AV1" s="124"/>
      <c r="AW1" s="124"/>
      <c r="AX1" s="124" t="s">
        <v>41</v>
      </c>
      <c r="AY1" s="124"/>
      <c r="AZ1" s="124"/>
      <c r="BA1" s="124" t="s">
        <v>42</v>
      </c>
      <c r="BB1" s="124"/>
      <c r="BC1" s="124"/>
      <c r="BD1" s="124" t="s">
        <v>43</v>
      </c>
      <c r="BE1" s="124"/>
      <c r="BF1" s="124"/>
      <c r="BG1" s="124" t="s">
        <v>44</v>
      </c>
      <c r="BH1" s="124"/>
      <c r="BI1" s="124"/>
      <c r="BJ1" s="124" t="s">
        <v>45</v>
      </c>
      <c r="BK1" s="124"/>
      <c r="BL1" s="124"/>
      <c r="BM1" s="124" t="s">
        <v>46</v>
      </c>
      <c r="BN1" s="124"/>
      <c r="BO1" s="124"/>
      <c r="BP1" s="124" t="s">
        <v>47</v>
      </c>
      <c r="BQ1" s="124"/>
      <c r="BR1" s="124"/>
      <c r="BS1" s="124" t="s">
        <v>48</v>
      </c>
      <c r="BT1" s="124"/>
      <c r="BU1" s="123"/>
      <c r="BV1" s="121" t="s">
        <v>61</v>
      </c>
      <c r="BW1" s="122"/>
      <c r="BX1" s="125" t="s">
        <v>49</v>
      </c>
      <c r="BY1" s="126"/>
      <c r="BZ1" s="126"/>
      <c r="CA1" s="127"/>
      <c r="CB1" s="124" t="s">
        <v>50</v>
      </c>
      <c r="CC1" s="121" t="s">
        <v>34</v>
      </c>
      <c r="CD1" s="122"/>
      <c r="CE1" s="128" t="s">
        <v>20</v>
      </c>
    </row>
    <row r="2" spans="1:83" s="144" customFormat="1" ht="45.6" customHeight="1" x14ac:dyDescent="0.3">
      <c r="A2" s="130"/>
      <c r="B2" s="131" t="s">
        <v>35</v>
      </c>
      <c r="C2" s="131"/>
      <c r="D2" s="131" t="s">
        <v>36</v>
      </c>
      <c r="E2" s="131"/>
      <c r="F2" s="132" t="s">
        <v>37</v>
      </c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4"/>
      <c r="AO2" s="135" t="s">
        <v>51</v>
      </c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7"/>
      <c r="BX2" s="138" t="s">
        <v>52</v>
      </c>
      <c r="BY2" s="139"/>
      <c r="BZ2" s="139"/>
      <c r="CA2" s="139"/>
      <c r="CB2" s="140" t="s">
        <v>53</v>
      </c>
      <c r="CC2" s="141" t="s">
        <v>12</v>
      </c>
      <c r="CD2" s="142"/>
      <c r="CE2" s="143"/>
    </row>
    <row r="3" spans="1:83" s="119" customFormat="1" ht="14.4" customHeight="1" x14ac:dyDescent="0.25">
      <c r="A3" s="145"/>
      <c r="B3" s="131"/>
      <c r="C3" s="131"/>
      <c r="D3" s="131"/>
      <c r="E3" s="131"/>
      <c r="F3" s="123" t="s">
        <v>63</v>
      </c>
      <c r="G3" s="123" t="s">
        <v>16</v>
      </c>
      <c r="H3" s="123" t="s">
        <v>15</v>
      </c>
      <c r="I3" s="123" t="s">
        <v>0</v>
      </c>
      <c r="J3" s="123" t="s">
        <v>16</v>
      </c>
      <c r="K3" s="123" t="s">
        <v>15</v>
      </c>
      <c r="L3" s="123" t="s">
        <v>1</v>
      </c>
      <c r="M3" s="123" t="s">
        <v>16</v>
      </c>
      <c r="N3" s="123" t="s">
        <v>15</v>
      </c>
      <c r="O3" s="123" t="s">
        <v>2</v>
      </c>
      <c r="P3" s="123" t="s">
        <v>16</v>
      </c>
      <c r="Q3" s="123" t="s">
        <v>15</v>
      </c>
      <c r="R3" s="123" t="s">
        <v>3</v>
      </c>
      <c r="S3" s="123" t="s">
        <v>16</v>
      </c>
      <c r="T3" s="123" t="s">
        <v>15</v>
      </c>
      <c r="U3" s="123" t="s">
        <v>4</v>
      </c>
      <c r="V3" s="123" t="s">
        <v>16</v>
      </c>
      <c r="W3" s="123" t="s">
        <v>15</v>
      </c>
      <c r="X3" s="123" t="s">
        <v>5</v>
      </c>
      <c r="Y3" s="123" t="s">
        <v>16</v>
      </c>
      <c r="Z3" s="123" t="s">
        <v>15</v>
      </c>
      <c r="AA3" s="123" t="s">
        <v>6</v>
      </c>
      <c r="AB3" s="123" t="s">
        <v>16</v>
      </c>
      <c r="AC3" s="123" t="s">
        <v>15</v>
      </c>
      <c r="AD3" s="123" t="s">
        <v>7</v>
      </c>
      <c r="AE3" s="123" t="s">
        <v>16</v>
      </c>
      <c r="AF3" s="123" t="s">
        <v>15</v>
      </c>
      <c r="AG3" s="123" t="s">
        <v>8</v>
      </c>
      <c r="AH3" s="123" t="s">
        <v>16</v>
      </c>
      <c r="AI3" s="123" t="s">
        <v>15</v>
      </c>
      <c r="AJ3" s="123" t="s">
        <v>9</v>
      </c>
      <c r="AK3" s="123" t="s">
        <v>16</v>
      </c>
      <c r="AL3" s="123" t="s">
        <v>15</v>
      </c>
      <c r="AM3" s="146" t="s">
        <v>18</v>
      </c>
      <c r="AN3" s="146" t="s">
        <v>17</v>
      </c>
      <c r="AO3" s="147" t="s">
        <v>63</v>
      </c>
      <c r="AP3" s="147" t="s">
        <v>13</v>
      </c>
      <c r="AQ3" s="147" t="s">
        <v>14</v>
      </c>
      <c r="AR3" s="147" t="s">
        <v>0</v>
      </c>
      <c r="AS3" s="147" t="s">
        <v>13</v>
      </c>
      <c r="AT3" s="147" t="s">
        <v>14</v>
      </c>
      <c r="AU3" s="147" t="s">
        <v>1</v>
      </c>
      <c r="AV3" s="147" t="s">
        <v>13</v>
      </c>
      <c r="AW3" s="147" t="s">
        <v>14</v>
      </c>
      <c r="AX3" s="147" t="s">
        <v>2</v>
      </c>
      <c r="AY3" s="147" t="s">
        <v>13</v>
      </c>
      <c r="AZ3" s="147" t="s">
        <v>14</v>
      </c>
      <c r="BA3" s="147" t="s">
        <v>3</v>
      </c>
      <c r="BB3" s="147" t="s">
        <v>13</v>
      </c>
      <c r="BC3" s="147" t="s">
        <v>14</v>
      </c>
      <c r="BD3" s="147" t="s">
        <v>4</v>
      </c>
      <c r="BE3" s="147" t="s">
        <v>13</v>
      </c>
      <c r="BF3" s="147" t="s">
        <v>14</v>
      </c>
      <c r="BG3" s="147" t="s">
        <v>5</v>
      </c>
      <c r="BH3" s="147" t="s">
        <v>13</v>
      </c>
      <c r="BI3" s="147" t="s">
        <v>14</v>
      </c>
      <c r="BJ3" s="147" t="s">
        <v>6</v>
      </c>
      <c r="BK3" s="147" t="s">
        <v>13</v>
      </c>
      <c r="BL3" s="147" t="s">
        <v>14</v>
      </c>
      <c r="BM3" s="147" t="s">
        <v>7</v>
      </c>
      <c r="BN3" s="147" t="s">
        <v>13</v>
      </c>
      <c r="BO3" s="147" t="s">
        <v>14</v>
      </c>
      <c r="BP3" s="147" t="s">
        <v>8</v>
      </c>
      <c r="BQ3" s="147" t="s">
        <v>13</v>
      </c>
      <c r="BR3" s="147" t="s">
        <v>14</v>
      </c>
      <c r="BS3" s="147" t="s">
        <v>9</v>
      </c>
      <c r="BT3" s="147" t="s">
        <v>13</v>
      </c>
      <c r="BU3" s="147" t="s">
        <v>14</v>
      </c>
      <c r="BV3" s="146" t="s">
        <v>18</v>
      </c>
      <c r="BW3" s="146" t="s">
        <v>17</v>
      </c>
      <c r="BX3" s="148"/>
      <c r="BY3" s="149"/>
      <c r="BZ3" s="149"/>
      <c r="CA3" s="149"/>
      <c r="CB3" s="140"/>
      <c r="CC3" s="150"/>
      <c r="CD3" s="151"/>
      <c r="CE3" s="143"/>
    </row>
    <row r="4" spans="1:83" s="119" customFormat="1" ht="63.6" customHeight="1" x14ac:dyDescent="0.25">
      <c r="A4" s="152" t="s">
        <v>11</v>
      </c>
      <c r="B4" s="153" t="s">
        <v>10</v>
      </c>
      <c r="C4" s="153" t="s">
        <v>17</v>
      </c>
      <c r="D4" s="153" t="s">
        <v>10</v>
      </c>
      <c r="E4" s="153" t="s">
        <v>17</v>
      </c>
      <c r="F4" s="153" t="s">
        <v>10</v>
      </c>
      <c r="G4" s="153" t="s">
        <v>10</v>
      </c>
      <c r="H4" s="153" t="s">
        <v>10</v>
      </c>
      <c r="I4" s="153" t="s">
        <v>10</v>
      </c>
      <c r="J4" s="153" t="s">
        <v>10</v>
      </c>
      <c r="K4" s="153" t="s">
        <v>10</v>
      </c>
      <c r="L4" s="153" t="s">
        <v>10</v>
      </c>
      <c r="M4" s="153" t="s">
        <v>10</v>
      </c>
      <c r="N4" s="153" t="s">
        <v>10</v>
      </c>
      <c r="O4" s="153" t="s">
        <v>10</v>
      </c>
      <c r="P4" s="153" t="s">
        <v>10</v>
      </c>
      <c r="Q4" s="153" t="s">
        <v>10</v>
      </c>
      <c r="R4" s="153" t="s">
        <v>10</v>
      </c>
      <c r="S4" s="153" t="s">
        <v>10</v>
      </c>
      <c r="T4" s="153" t="s">
        <v>10</v>
      </c>
      <c r="U4" s="153" t="s">
        <v>10</v>
      </c>
      <c r="V4" s="153" t="s">
        <v>10</v>
      </c>
      <c r="W4" s="153" t="s">
        <v>10</v>
      </c>
      <c r="X4" s="153" t="s">
        <v>10</v>
      </c>
      <c r="Y4" s="153" t="s">
        <v>10</v>
      </c>
      <c r="Z4" s="153" t="s">
        <v>10</v>
      </c>
      <c r="AA4" s="153" t="s">
        <v>10</v>
      </c>
      <c r="AB4" s="153" t="s">
        <v>10</v>
      </c>
      <c r="AC4" s="153" t="s">
        <v>10</v>
      </c>
      <c r="AD4" s="153" t="s">
        <v>10</v>
      </c>
      <c r="AE4" s="153" t="s">
        <v>10</v>
      </c>
      <c r="AF4" s="153" t="s">
        <v>10</v>
      </c>
      <c r="AG4" s="153" t="s">
        <v>10</v>
      </c>
      <c r="AH4" s="153" t="s">
        <v>10</v>
      </c>
      <c r="AI4" s="153" t="s">
        <v>10</v>
      </c>
      <c r="AJ4" s="153" t="s">
        <v>10</v>
      </c>
      <c r="AK4" s="153" t="s">
        <v>17</v>
      </c>
      <c r="AL4" s="154"/>
      <c r="AM4" s="155"/>
      <c r="AN4" s="155"/>
      <c r="AO4" s="153" t="s">
        <v>10</v>
      </c>
      <c r="AP4" s="153" t="s">
        <v>10</v>
      </c>
      <c r="AQ4" s="153" t="s">
        <v>10</v>
      </c>
      <c r="AR4" s="153" t="s">
        <v>10</v>
      </c>
      <c r="AS4" s="153" t="s">
        <v>10</v>
      </c>
      <c r="AT4" s="153" t="s">
        <v>10</v>
      </c>
      <c r="AU4" s="153" t="s">
        <v>10</v>
      </c>
      <c r="AV4" s="153" t="s">
        <v>10</v>
      </c>
      <c r="AW4" s="153" t="s">
        <v>10</v>
      </c>
      <c r="AX4" s="153" t="s">
        <v>10</v>
      </c>
      <c r="AY4" s="153" t="s">
        <v>10</v>
      </c>
      <c r="AZ4" s="153" t="s">
        <v>10</v>
      </c>
      <c r="BA4" s="153" t="s">
        <v>10</v>
      </c>
      <c r="BB4" s="153" t="s">
        <v>10</v>
      </c>
      <c r="BC4" s="153" t="s">
        <v>10</v>
      </c>
      <c r="BD4" s="153" t="s">
        <v>10</v>
      </c>
      <c r="BE4" s="153" t="s">
        <v>10</v>
      </c>
      <c r="BF4" s="153" t="s">
        <v>10</v>
      </c>
      <c r="BG4" s="153" t="s">
        <v>10</v>
      </c>
      <c r="BH4" s="153" t="s">
        <v>10</v>
      </c>
      <c r="BI4" s="153" t="s">
        <v>10</v>
      </c>
      <c r="BJ4" s="153" t="s">
        <v>10</v>
      </c>
      <c r="BK4" s="153" t="s">
        <v>10</v>
      </c>
      <c r="BL4" s="153" t="s">
        <v>10</v>
      </c>
      <c r="BM4" s="153" t="s">
        <v>10</v>
      </c>
      <c r="BN4" s="153" t="s">
        <v>10</v>
      </c>
      <c r="BO4" s="153" t="s">
        <v>10</v>
      </c>
      <c r="BP4" s="153" t="s">
        <v>10</v>
      </c>
      <c r="BQ4" s="153" t="s">
        <v>10</v>
      </c>
      <c r="BR4" s="153" t="s">
        <v>10</v>
      </c>
      <c r="BS4" s="153" t="s">
        <v>10</v>
      </c>
      <c r="BT4" s="153" t="s">
        <v>10</v>
      </c>
      <c r="BU4" s="153" t="s">
        <v>10</v>
      </c>
      <c r="BV4" s="155"/>
      <c r="BW4" s="155"/>
      <c r="BX4" s="153" t="s">
        <v>10</v>
      </c>
      <c r="BY4" s="156"/>
      <c r="BZ4" s="156"/>
      <c r="CA4" s="153" t="s">
        <v>17</v>
      </c>
      <c r="CB4" s="157" t="s">
        <v>19</v>
      </c>
      <c r="CC4" s="153" t="s">
        <v>10</v>
      </c>
      <c r="CD4" s="157" t="s">
        <v>19</v>
      </c>
      <c r="CE4" s="158"/>
    </row>
    <row r="5" spans="1:83" s="90" customFormat="1" ht="17.399999999999999" x14ac:dyDescent="0.3">
      <c r="A5" s="77" t="s">
        <v>67</v>
      </c>
      <c r="B5" s="78">
        <v>86.8</v>
      </c>
      <c r="C5" s="159">
        <f>0.03*B5</f>
        <v>2.6039999999999996</v>
      </c>
      <c r="D5" s="80">
        <v>84.4</v>
      </c>
      <c r="E5" s="160">
        <f>0.03*D5</f>
        <v>2.532</v>
      </c>
      <c r="F5" s="80">
        <f>H5/G5*100</f>
        <v>64.772727272727266</v>
      </c>
      <c r="G5" s="161">
        <v>88</v>
      </c>
      <c r="H5" s="83">
        <v>57</v>
      </c>
      <c r="I5" s="80">
        <f>K5/J5*100</f>
        <v>69.318181818181827</v>
      </c>
      <c r="J5" s="84">
        <v>88</v>
      </c>
      <c r="K5" s="83">
        <v>61</v>
      </c>
      <c r="L5" s="80">
        <f>N5/M5*100</f>
        <v>77.777777777777786</v>
      </c>
      <c r="M5" s="161">
        <v>9</v>
      </c>
      <c r="N5" s="83">
        <v>7</v>
      </c>
      <c r="O5" s="80">
        <f>Q5/P5*100</f>
        <v>80.555555555555557</v>
      </c>
      <c r="P5" s="84">
        <v>36</v>
      </c>
      <c r="Q5" s="83">
        <v>29</v>
      </c>
      <c r="R5" s="80">
        <f>T5/S5*100</f>
        <v>93.75</v>
      </c>
      <c r="S5" s="85">
        <v>16</v>
      </c>
      <c r="T5" s="83">
        <v>15</v>
      </c>
      <c r="U5" s="80">
        <f>W5/V5*100</f>
        <v>51.111111111111107</v>
      </c>
      <c r="V5" s="84">
        <v>45</v>
      </c>
      <c r="W5" s="83">
        <v>23</v>
      </c>
      <c r="X5" s="83"/>
      <c r="Y5" s="84"/>
      <c r="Z5" s="83"/>
      <c r="AA5" s="80">
        <f>AC5/AB5*100</f>
        <v>46.153846153846153</v>
      </c>
      <c r="AB5" s="84">
        <v>13</v>
      </c>
      <c r="AC5" s="83">
        <v>6</v>
      </c>
      <c r="AD5" s="80">
        <f>AF5/AE5*100</f>
        <v>76.19047619047619</v>
      </c>
      <c r="AE5" s="84">
        <v>42</v>
      </c>
      <c r="AF5" s="83">
        <v>32</v>
      </c>
      <c r="AG5" s="80">
        <f>AI5/AH5*100</f>
        <v>100</v>
      </c>
      <c r="AH5" s="84">
        <v>5</v>
      </c>
      <c r="AI5" s="83">
        <v>5</v>
      </c>
      <c r="AJ5" s="80">
        <f>AL5/AK5*100</f>
        <v>70</v>
      </c>
      <c r="AK5" s="84">
        <v>10</v>
      </c>
      <c r="AL5" s="83">
        <v>7</v>
      </c>
      <c r="AM5" s="86">
        <f>AJ5+AG5+AD5+AA5+X5+U5+R5+O5+L5+I5+F5</f>
        <v>729.62967587967591</v>
      </c>
      <c r="AN5" s="162">
        <f>AM5*0.03</f>
        <v>21.888890276390278</v>
      </c>
      <c r="AO5" s="78">
        <f>AQ5/AP5*100</f>
        <v>87.931034482758619</v>
      </c>
      <c r="AP5" s="83">
        <v>58</v>
      </c>
      <c r="AQ5" s="163">
        <v>51</v>
      </c>
      <c r="AR5" s="78">
        <f t="shared" ref="AR5:AR16" si="0">AT5/AS5*100</f>
        <v>61.363636363636367</v>
      </c>
      <c r="AS5" s="164">
        <v>44</v>
      </c>
      <c r="AT5" s="163">
        <v>27</v>
      </c>
      <c r="AU5" s="78">
        <f t="shared" ref="AU5:AU12" si="1">AW5/AV5*100</f>
        <v>57.894736842105267</v>
      </c>
      <c r="AV5" s="83">
        <v>19</v>
      </c>
      <c r="AW5" s="163">
        <v>11</v>
      </c>
      <c r="AX5" s="78">
        <f>AZ5/AY5*100</f>
        <v>85</v>
      </c>
      <c r="AY5" s="83">
        <v>20</v>
      </c>
      <c r="AZ5" s="163">
        <v>17</v>
      </c>
      <c r="BA5" s="78">
        <f>BC5/BB5*100</f>
        <v>50</v>
      </c>
      <c r="BB5" s="165">
        <v>2</v>
      </c>
      <c r="BC5" s="163">
        <v>1</v>
      </c>
      <c r="BD5" s="78">
        <f t="shared" ref="BD5:BD17" si="2">BF5/BE5*100</f>
        <v>50</v>
      </c>
      <c r="BE5" s="165">
        <v>28</v>
      </c>
      <c r="BF5" s="163">
        <v>14</v>
      </c>
      <c r="BG5" s="78">
        <f>BI5/BH5*100</f>
        <v>30</v>
      </c>
      <c r="BH5" s="83">
        <v>10</v>
      </c>
      <c r="BI5" s="163">
        <v>3</v>
      </c>
      <c r="BJ5" s="78">
        <f>BL5/BK5*100</f>
        <v>0</v>
      </c>
      <c r="BK5" s="84">
        <v>2</v>
      </c>
      <c r="BL5" s="163">
        <v>0</v>
      </c>
      <c r="BM5" s="78">
        <f>BO5/BN5*100</f>
        <v>100</v>
      </c>
      <c r="BN5" s="84">
        <v>7</v>
      </c>
      <c r="BO5" s="163">
        <v>7</v>
      </c>
      <c r="BP5" s="78">
        <f>BR5/BQ5*100</f>
        <v>50</v>
      </c>
      <c r="BQ5" s="83">
        <v>6</v>
      </c>
      <c r="BR5" s="163">
        <v>3</v>
      </c>
      <c r="BS5" s="78">
        <f>BU5/BT5*100</f>
        <v>100</v>
      </c>
      <c r="BT5" s="83">
        <v>5</v>
      </c>
      <c r="BU5" s="163">
        <v>5</v>
      </c>
      <c r="BV5" s="166">
        <f>BS5+BP5+BM5+BJ5+BG5+BD5+BA5+AX5+AU5+AR5+AO5</f>
        <v>672.1894076885003</v>
      </c>
      <c r="BW5" s="167">
        <f>BV5*0.04</f>
        <v>26.887576307540012</v>
      </c>
      <c r="BX5" s="78">
        <f t="shared" ref="BX5:BX17" si="3">BZ5/BY5*100</f>
        <v>87.5</v>
      </c>
      <c r="BY5" s="84">
        <v>16</v>
      </c>
      <c r="BZ5" s="163">
        <v>14</v>
      </c>
      <c r="CA5" s="160">
        <f>BX5*0.03</f>
        <v>2.625</v>
      </c>
      <c r="CB5" s="160">
        <v>4</v>
      </c>
      <c r="CC5" s="87">
        <v>50</v>
      </c>
      <c r="CD5" s="168">
        <f>IF(CC5&lt;15,0,IF(CC5&lt;=30,3,5))</f>
        <v>5</v>
      </c>
      <c r="CE5" s="169">
        <f>CD5+CB5+CA5+BW5+AN5+E5+C5+5</f>
        <v>70.537466583930296</v>
      </c>
    </row>
    <row r="6" spans="1:83" s="90" customFormat="1" ht="17.399999999999999" x14ac:dyDescent="0.3">
      <c r="A6" s="77" t="s">
        <v>67</v>
      </c>
      <c r="B6" s="78">
        <v>73.3</v>
      </c>
      <c r="C6" s="159">
        <f>0.03*B6</f>
        <v>2.1989999999999998</v>
      </c>
      <c r="D6" s="80">
        <v>94.3</v>
      </c>
      <c r="E6" s="160">
        <f>0.03*D6</f>
        <v>2.8289999999999997</v>
      </c>
      <c r="F6" s="80">
        <f>H6/G6*100</f>
        <v>70.329670329670336</v>
      </c>
      <c r="G6" s="82">
        <v>91</v>
      </c>
      <c r="H6" s="83">
        <v>64</v>
      </c>
      <c r="I6" s="80">
        <f>K6/J6*100</f>
        <v>45.054945054945058</v>
      </c>
      <c r="J6" s="84">
        <v>91</v>
      </c>
      <c r="K6" s="83">
        <v>41</v>
      </c>
      <c r="L6" s="80">
        <f>N6/M6*100</f>
        <v>0</v>
      </c>
      <c r="M6" s="82">
        <v>2</v>
      </c>
      <c r="N6" s="83">
        <v>0</v>
      </c>
      <c r="O6" s="80">
        <f>Q6/P6*100</f>
        <v>52.941176470588239</v>
      </c>
      <c r="P6" s="84">
        <v>51</v>
      </c>
      <c r="Q6" s="83">
        <v>27</v>
      </c>
      <c r="R6" s="80">
        <f>T6/S6*100</f>
        <v>47.058823529411761</v>
      </c>
      <c r="S6" s="85">
        <v>17</v>
      </c>
      <c r="T6" s="83">
        <v>8</v>
      </c>
      <c r="U6" s="80">
        <f>W6/V6*100</f>
        <v>66.101694915254242</v>
      </c>
      <c r="V6" s="84">
        <v>59</v>
      </c>
      <c r="W6" s="83">
        <v>39</v>
      </c>
      <c r="X6" s="80">
        <f>Z6/Y6*100</f>
        <v>0</v>
      </c>
      <c r="Y6" s="84">
        <v>2</v>
      </c>
      <c r="Z6" s="83">
        <v>0</v>
      </c>
      <c r="AA6" s="80">
        <f>AC6/AB6*100</f>
        <v>26.666666666666668</v>
      </c>
      <c r="AB6" s="84">
        <v>15</v>
      </c>
      <c r="AC6" s="83">
        <v>4</v>
      </c>
      <c r="AD6" s="80">
        <f>AF6/AE6*100</f>
        <v>72.727272727272734</v>
      </c>
      <c r="AE6" s="84">
        <v>11</v>
      </c>
      <c r="AF6" s="83">
        <v>8</v>
      </c>
      <c r="AG6" s="80">
        <f>AI6/AH6*100</f>
        <v>100</v>
      </c>
      <c r="AH6" s="84">
        <v>4</v>
      </c>
      <c r="AI6" s="83">
        <v>4</v>
      </c>
      <c r="AJ6" s="80">
        <f>AL6/AK6*100</f>
        <v>70.588235294117652</v>
      </c>
      <c r="AK6" s="84">
        <v>17</v>
      </c>
      <c r="AL6" s="83">
        <v>12</v>
      </c>
      <c r="AM6" s="86">
        <f>AJ6+AG6+AD6+AA6+X6+U6+R6+O6+L6+I6+F6</f>
        <v>551.46848498792667</v>
      </c>
      <c r="AN6" s="162">
        <f>AM6*0.03</f>
        <v>16.544054549637799</v>
      </c>
      <c r="AO6" s="78">
        <f>AQ6/AP6*100</f>
        <v>77.192982456140342</v>
      </c>
      <c r="AP6" s="83">
        <v>57</v>
      </c>
      <c r="AQ6" s="163">
        <v>44</v>
      </c>
      <c r="AR6" s="78">
        <f>AT6/AS6*100</f>
        <v>25</v>
      </c>
      <c r="AS6" s="164">
        <v>12</v>
      </c>
      <c r="AT6" s="163">
        <v>3</v>
      </c>
      <c r="AU6" s="78">
        <f>AW6/AV6*100</f>
        <v>12.5</v>
      </c>
      <c r="AV6" s="83">
        <v>8</v>
      </c>
      <c r="AW6" s="163">
        <v>1</v>
      </c>
      <c r="AX6" s="78">
        <f>AZ6/AY6*100</f>
        <v>0</v>
      </c>
      <c r="AY6" s="83">
        <v>1</v>
      </c>
      <c r="AZ6" s="163">
        <v>0</v>
      </c>
      <c r="BA6" s="78">
        <f>BC6/BB6*100</f>
        <v>36.84210526315789</v>
      </c>
      <c r="BB6" s="165">
        <v>19</v>
      </c>
      <c r="BC6" s="163">
        <v>7</v>
      </c>
      <c r="BD6" s="78">
        <f>BF6/BE6*100</f>
        <v>38.461538461538467</v>
      </c>
      <c r="BE6" s="165">
        <v>26</v>
      </c>
      <c r="BF6" s="163">
        <v>10</v>
      </c>
      <c r="BG6" s="78">
        <f>BI6/BH6*100</f>
        <v>46.666666666666664</v>
      </c>
      <c r="BH6" s="83">
        <v>15</v>
      </c>
      <c r="BI6" s="163">
        <v>7</v>
      </c>
      <c r="BJ6" s="78">
        <f>BL6/BK6*100</f>
        <v>26.086956521739129</v>
      </c>
      <c r="BK6" s="84">
        <v>23</v>
      </c>
      <c r="BL6" s="163">
        <v>6</v>
      </c>
      <c r="BM6" s="78">
        <f>BO6/BN6*100</f>
        <v>33.333333333333329</v>
      </c>
      <c r="BN6" s="84">
        <v>3</v>
      </c>
      <c r="BO6" s="163">
        <v>1</v>
      </c>
      <c r="BP6" s="78">
        <f>BR6/BQ6*100</f>
        <v>77.777777777777786</v>
      </c>
      <c r="BQ6" s="83">
        <v>9</v>
      </c>
      <c r="BR6" s="163">
        <v>7</v>
      </c>
      <c r="BS6" s="78">
        <f>BU6/BT6*100</f>
        <v>60</v>
      </c>
      <c r="BT6" s="83">
        <v>5</v>
      </c>
      <c r="BU6" s="163">
        <v>3</v>
      </c>
      <c r="BV6" s="166">
        <f>BS6+BP6+BM6+BJ6+BG6+BD6+BA6+AX6+AU6+AR6+AO6</f>
        <v>433.86136048035354</v>
      </c>
      <c r="BW6" s="167">
        <f>BV6*0.04</f>
        <v>17.354454419214143</v>
      </c>
      <c r="BX6" s="78">
        <f>BZ6/BY6*100</f>
        <v>100</v>
      </c>
      <c r="BY6" s="84">
        <v>45</v>
      </c>
      <c r="BZ6" s="163">
        <v>45</v>
      </c>
      <c r="CA6" s="160">
        <f>BX6*0.03</f>
        <v>3</v>
      </c>
      <c r="CB6" s="160"/>
      <c r="CC6" s="87">
        <v>41.269841269841265</v>
      </c>
      <c r="CD6" s="168">
        <f>IF(CC6&lt;15,0,IF(CC6&lt;=30,3,5))</f>
        <v>5</v>
      </c>
      <c r="CE6" s="169">
        <f>CD6+CB6+CA6+BW6+AN6+E6+C6+5</f>
        <v>51.926508968851941</v>
      </c>
    </row>
    <row r="7" spans="1:83" s="90" customFormat="1" ht="17.399999999999999" x14ac:dyDescent="0.3">
      <c r="A7" s="77" t="s">
        <v>67</v>
      </c>
      <c r="B7" s="78">
        <v>60.20000000000001</v>
      </c>
      <c r="C7" s="159">
        <f>0.03*B7</f>
        <v>1.8060000000000003</v>
      </c>
      <c r="D7" s="80">
        <v>59.400000000000006</v>
      </c>
      <c r="E7" s="160">
        <f>0.03*D7</f>
        <v>1.782</v>
      </c>
      <c r="F7" s="80">
        <f>H7/G7*100</f>
        <v>65.573770491803273</v>
      </c>
      <c r="G7" s="82">
        <v>61</v>
      </c>
      <c r="H7" s="83">
        <v>40</v>
      </c>
      <c r="I7" s="80">
        <f>K7/J7*100</f>
        <v>45</v>
      </c>
      <c r="J7" s="84">
        <v>60</v>
      </c>
      <c r="K7" s="83">
        <v>27</v>
      </c>
      <c r="L7" s="80"/>
      <c r="M7" s="82"/>
      <c r="N7" s="83">
        <v>0</v>
      </c>
      <c r="O7" s="80">
        <f>Q7/P7*100</f>
        <v>52.941176470588239</v>
      </c>
      <c r="P7" s="84">
        <v>51</v>
      </c>
      <c r="Q7" s="83">
        <v>27</v>
      </c>
      <c r="R7" s="80">
        <f>T7/S7*100</f>
        <v>54.54545454545454</v>
      </c>
      <c r="S7" s="85">
        <v>11</v>
      </c>
      <c r="T7" s="83">
        <v>6</v>
      </c>
      <c r="U7" s="80">
        <f>W7/V7*100</f>
        <v>47.058823529411761</v>
      </c>
      <c r="V7" s="84">
        <v>34</v>
      </c>
      <c r="W7" s="83">
        <v>16</v>
      </c>
      <c r="X7" s="80">
        <f>Z7/Y7*100</f>
        <v>50</v>
      </c>
      <c r="Y7" s="84">
        <v>2</v>
      </c>
      <c r="Z7" s="83">
        <v>1</v>
      </c>
      <c r="AA7" s="80">
        <f>AC7/AB7*100</f>
        <v>66.666666666666657</v>
      </c>
      <c r="AB7" s="84">
        <v>9</v>
      </c>
      <c r="AC7" s="83">
        <v>6</v>
      </c>
      <c r="AD7" s="80">
        <f>AF7/AE7*100</f>
        <v>76.923076923076934</v>
      </c>
      <c r="AE7" s="84">
        <v>13</v>
      </c>
      <c r="AF7" s="83">
        <v>10</v>
      </c>
      <c r="AG7" s="80">
        <f>AI7/AH7*100</f>
        <v>100</v>
      </c>
      <c r="AH7" s="84">
        <v>1</v>
      </c>
      <c r="AI7" s="83">
        <v>1</v>
      </c>
      <c r="AJ7" s="80">
        <f>AL7/AK7*100</f>
        <v>0</v>
      </c>
      <c r="AK7" s="84">
        <v>1</v>
      </c>
      <c r="AL7" s="83">
        <v>0</v>
      </c>
      <c r="AM7" s="86">
        <f>AJ7+AG7+AD7+AA7+X7+U7+R7+O7+L7+I7+F7</f>
        <v>558.70896862700147</v>
      </c>
      <c r="AN7" s="162">
        <f>AM7*0.03</f>
        <v>16.761269058810043</v>
      </c>
      <c r="AO7" s="78">
        <f>AQ7/AP7*100</f>
        <v>80.952380952380949</v>
      </c>
      <c r="AP7" s="83">
        <v>21</v>
      </c>
      <c r="AQ7" s="163">
        <v>17</v>
      </c>
      <c r="AR7" s="78">
        <f>AT7/AS7*100</f>
        <v>40</v>
      </c>
      <c r="AS7" s="164">
        <v>20</v>
      </c>
      <c r="AT7" s="163">
        <v>8</v>
      </c>
      <c r="AU7" s="78">
        <f>AW7/AV7*100</f>
        <v>25</v>
      </c>
      <c r="AV7" s="83">
        <v>4</v>
      </c>
      <c r="AW7" s="163">
        <v>1</v>
      </c>
      <c r="AX7" s="78">
        <f>AZ7/AY7*100</f>
        <v>62.5</v>
      </c>
      <c r="AY7" s="83">
        <v>8</v>
      </c>
      <c r="AZ7" s="163">
        <v>5</v>
      </c>
      <c r="BA7" s="78">
        <f>BC7/BB7*100</f>
        <v>33.333333333333329</v>
      </c>
      <c r="BB7" s="165">
        <v>3</v>
      </c>
      <c r="BC7" s="163">
        <v>1</v>
      </c>
      <c r="BD7" s="78">
        <f>BF7/BE7*100</f>
        <v>44.444444444444443</v>
      </c>
      <c r="BE7" s="165">
        <v>9</v>
      </c>
      <c r="BF7" s="163">
        <v>4</v>
      </c>
      <c r="BG7" s="78"/>
      <c r="BH7" s="83"/>
      <c r="BI7" s="163">
        <v>0</v>
      </c>
      <c r="BJ7" s="78">
        <f>BL7/BK7*100</f>
        <v>75</v>
      </c>
      <c r="BK7" s="84">
        <v>4</v>
      </c>
      <c r="BL7" s="163">
        <v>3</v>
      </c>
      <c r="BM7" s="163"/>
      <c r="BN7" s="84"/>
      <c r="BO7" s="163">
        <v>0</v>
      </c>
      <c r="BP7" s="78"/>
      <c r="BQ7" s="83"/>
      <c r="BR7" s="163">
        <v>0</v>
      </c>
      <c r="BS7" s="170"/>
      <c r="BT7" s="83"/>
      <c r="BU7" s="163">
        <v>0</v>
      </c>
      <c r="BV7" s="166">
        <f>BS7+BP7+BM7+BJ7+BG7+BD7+BA7+AX7+AU7+AR7+AO7</f>
        <v>361.23015873015873</v>
      </c>
      <c r="BW7" s="167">
        <f>BV7*0.04</f>
        <v>14.449206349206349</v>
      </c>
      <c r="BX7" s="78">
        <f>BZ7/BY7*100</f>
        <v>100</v>
      </c>
      <c r="BY7" s="84">
        <v>1</v>
      </c>
      <c r="BZ7" s="163">
        <v>1</v>
      </c>
      <c r="CA7" s="160">
        <f>BX7*0.03</f>
        <v>3</v>
      </c>
      <c r="CB7" s="160"/>
      <c r="CC7" s="87">
        <v>45.945945945945951</v>
      </c>
      <c r="CD7" s="168">
        <f>IF(CC7&lt;15,0,IF(CC7&lt;=30,3,5))</f>
        <v>5</v>
      </c>
      <c r="CE7" s="169">
        <f>CD7+CB7+CA7+BW7+AN7+E7+C7+5</f>
        <v>47.798475408016387</v>
      </c>
    </row>
    <row r="8" spans="1:83" s="90" customFormat="1" ht="17.399999999999999" x14ac:dyDescent="0.3">
      <c r="A8" s="77" t="s">
        <v>67</v>
      </c>
      <c r="B8" s="78">
        <v>60</v>
      </c>
      <c r="C8" s="159">
        <f t="shared" ref="C8" si="4">0.03*B8</f>
        <v>1.7999999999999998</v>
      </c>
      <c r="D8" s="80">
        <v>80</v>
      </c>
      <c r="E8" s="160">
        <f t="shared" ref="E8" si="5">0.03*D8</f>
        <v>2.4</v>
      </c>
      <c r="F8" s="80">
        <f t="shared" ref="F8" si="6">H8/G8*100</f>
        <v>61.53846153846154</v>
      </c>
      <c r="G8" s="82">
        <v>13</v>
      </c>
      <c r="H8" s="83">
        <v>8</v>
      </c>
      <c r="I8" s="80">
        <f t="shared" ref="I8" si="7">K8/J8*100</f>
        <v>76.923076923076934</v>
      </c>
      <c r="J8" s="84">
        <v>13</v>
      </c>
      <c r="K8" s="83">
        <v>10</v>
      </c>
      <c r="L8" s="80">
        <f t="shared" ref="L8" si="8">N8/M8*100</f>
        <v>100</v>
      </c>
      <c r="M8" s="82">
        <v>2</v>
      </c>
      <c r="N8" s="83">
        <v>2</v>
      </c>
      <c r="O8" s="80">
        <f t="shared" ref="O8" si="9">Q8/P8*100</f>
        <v>85.714285714285708</v>
      </c>
      <c r="P8" s="84">
        <v>7</v>
      </c>
      <c r="Q8" s="83">
        <v>6</v>
      </c>
      <c r="R8" s="80">
        <f t="shared" ref="R8" si="10">T8/S8*100</f>
        <v>100</v>
      </c>
      <c r="S8" s="85">
        <v>1</v>
      </c>
      <c r="T8" s="83">
        <v>1</v>
      </c>
      <c r="U8" s="80">
        <f t="shared" ref="U8" si="11">W8/V8*100</f>
        <v>75</v>
      </c>
      <c r="V8" s="84">
        <v>4</v>
      </c>
      <c r="W8" s="83">
        <v>3</v>
      </c>
      <c r="X8" s="83"/>
      <c r="Y8" s="84"/>
      <c r="Z8" s="83"/>
      <c r="AA8" s="80">
        <f t="shared" ref="AA8" si="12">AC8/AB8*100</f>
        <v>40</v>
      </c>
      <c r="AB8" s="84">
        <v>5</v>
      </c>
      <c r="AC8" s="83">
        <v>2</v>
      </c>
      <c r="AD8" s="80">
        <f t="shared" ref="AD8" si="13">AF8/AE8*100</f>
        <v>100</v>
      </c>
      <c r="AE8" s="84">
        <v>7</v>
      </c>
      <c r="AF8" s="83">
        <v>7</v>
      </c>
      <c r="AG8" s="83"/>
      <c r="AH8" s="84"/>
      <c r="AI8" s="83">
        <v>0</v>
      </c>
      <c r="AJ8" s="83"/>
      <c r="AK8" s="84"/>
      <c r="AL8" s="83">
        <v>0</v>
      </c>
      <c r="AM8" s="86">
        <f t="shared" ref="AM8" si="14">AJ8+AG8+AD8+AA8+X8+U8+R8+O8+L8+I8+F8</f>
        <v>639.17582417582423</v>
      </c>
      <c r="AN8" s="162">
        <f t="shared" ref="AN8" si="15">AM8*0.03</f>
        <v>19.175274725274726</v>
      </c>
      <c r="AO8" s="78">
        <f t="shared" ref="AO8" si="16">AQ8/AP8*100</f>
        <v>100</v>
      </c>
      <c r="AP8" s="83">
        <v>3</v>
      </c>
      <c r="AQ8" s="163">
        <v>3</v>
      </c>
      <c r="AR8" s="78">
        <f>AT8/AS8*100</f>
        <v>0</v>
      </c>
      <c r="AS8" s="164">
        <v>1</v>
      </c>
      <c r="AT8" s="163">
        <v>0</v>
      </c>
      <c r="AU8" s="171"/>
      <c r="AV8" s="83"/>
      <c r="AW8" s="163"/>
      <c r="AX8" s="163"/>
      <c r="AY8" s="83"/>
      <c r="AZ8" s="163"/>
      <c r="BA8" s="78">
        <f>BC8/BB8*100</f>
        <v>0</v>
      </c>
      <c r="BB8" s="165">
        <v>2</v>
      </c>
      <c r="BC8" s="163">
        <v>0</v>
      </c>
      <c r="BD8" s="78">
        <f t="shared" ref="BD8" si="17">BF8/BE8*100</f>
        <v>100</v>
      </c>
      <c r="BE8" s="165">
        <v>1</v>
      </c>
      <c r="BF8" s="163">
        <v>1</v>
      </c>
      <c r="BG8" s="78"/>
      <c r="BH8" s="165"/>
      <c r="BI8" s="163">
        <v>0</v>
      </c>
      <c r="BJ8" s="78">
        <f>BL8/BK8*100</f>
        <v>0</v>
      </c>
      <c r="BK8" s="83">
        <v>2</v>
      </c>
      <c r="BL8" s="163">
        <v>0</v>
      </c>
      <c r="BM8" s="163"/>
      <c r="BN8" s="83"/>
      <c r="BO8" s="163">
        <v>0</v>
      </c>
      <c r="BP8" s="78"/>
      <c r="BQ8" s="83"/>
      <c r="BR8" s="163">
        <v>0</v>
      </c>
      <c r="BS8" s="163"/>
      <c r="BT8" s="83"/>
      <c r="BU8" s="163"/>
      <c r="BV8" s="166">
        <f t="shared" ref="BV8" si="18">BS8+BP8+BM8+BJ8+BG8+BD8+BA8+AX8+AU8+AR8+AO8</f>
        <v>200</v>
      </c>
      <c r="BW8" s="167">
        <f t="shared" ref="BW8" si="19">BV8*0.04</f>
        <v>8</v>
      </c>
      <c r="BX8" s="78">
        <f t="shared" ref="BX8" si="20">BZ8/BY8*100</f>
        <v>100</v>
      </c>
      <c r="BY8" s="83">
        <v>2</v>
      </c>
      <c r="BZ8" s="163">
        <v>2</v>
      </c>
      <c r="CA8" s="160">
        <f t="shared" ref="CA8" si="21">BX8*0.03</f>
        <v>3</v>
      </c>
      <c r="CB8" s="160"/>
      <c r="CC8" s="87">
        <v>18.181818181818183</v>
      </c>
      <c r="CD8" s="168">
        <f t="shared" ref="CD8" si="22">IF(CC8&lt;15,0,IF(CC8&lt;=30,3,5))</f>
        <v>3</v>
      </c>
      <c r="CE8" s="169">
        <f t="shared" ref="CE8" si="23">CD8+CB8+CA8+BW8+AN8+E8+C8+5</f>
        <v>42.375274725274721</v>
      </c>
    </row>
    <row r="9" spans="1:83" s="90" customFormat="1" ht="17.399999999999999" x14ac:dyDescent="0.3">
      <c r="A9" s="77" t="s">
        <v>67</v>
      </c>
      <c r="B9" s="78">
        <v>92.5</v>
      </c>
      <c r="C9" s="159">
        <f>0.03*B9</f>
        <v>2.7749999999999999</v>
      </c>
      <c r="D9" s="80">
        <v>97.3</v>
      </c>
      <c r="E9" s="160">
        <f>0.03*D9</f>
        <v>2.9189999999999996</v>
      </c>
      <c r="F9" s="80">
        <f>H9/G9*100</f>
        <v>53.333333333333336</v>
      </c>
      <c r="G9" s="82">
        <v>45</v>
      </c>
      <c r="H9" s="83">
        <v>24</v>
      </c>
      <c r="I9" s="80">
        <f>K9/J9*100</f>
        <v>42.222222222222221</v>
      </c>
      <c r="J9" s="84">
        <v>45</v>
      </c>
      <c r="K9" s="83">
        <v>19</v>
      </c>
      <c r="L9" s="80">
        <f>N9/M9*100</f>
        <v>100</v>
      </c>
      <c r="M9" s="82">
        <v>1</v>
      </c>
      <c r="N9" s="83">
        <v>1</v>
      </c>
      <c r="O9" s="80">
        <f>Q9/P9*100</f>
        <v>16.666666666666664</v>
      </c>
      <c r="P9" s="84">
        <v>12</v>
      </c>
      <c r="Q9" s="83">
        <v>2</v>
      </c>
      <c r="R9" s="80">
        <f>T9/S9*100</f>
        <v>75</v>
      </c>
      <c r="S9" s="85">
        <v>4</v>
      </c>
      <c r="T9" s="83">
        <v>3</v>
      </c>
      <c r="U9" s="80">
        <f>W9/V9*100</f>
        <v>60.606060606060609</v>
      </c>
      <c r="V9" s="84">
        <v>33</v>
      </c>
      <c r="W9" s="83">
        <v>20</v>
      </c>
      <c r="X9" s="80">
        <f>Z9/Y9*100</f>
        <v>33.333333333333329</v>
      </c>
      <c r="Y9" s="84">
        <v>3</v>
      </c>
      <c r="Z9" s="83">
        <v>1</v>
      </c>
      <c r="AA9" s="80">
        <f>AC9/AB9*100</f>
        <v>20</v>
      </c>
      <c r="AB9" s="84">
        <v>10</v>
      </c>
      <c r="AC9" s="83">
        <v>2</v>
      </c>
      <c r="AD9" s="80">
        <f>AF9/AE9*100</f>
        <v>68.181818181818173</v>
      </c>
      <c r="AE9" s="84">
        <v>22</v>
      </c>
      <c r="AF9" s="83">
        <v>15</v>
      </c>
      <c r="AG9" s="80"/>
      <c r="AH9" s="84"/>
      <c r="AI9" s="83">
        <v>0</v>
      </c>
      <c r="AJ9" s="80">
        <f t="shared" ref="AJ9" si="24">AL9/AK9*100</f>
        <v>0</v>
      </c>
      <c r="AK9" s="84">
        <v>5</v>
      </c>
      <c r="AL9" s="83">
        <v>0</v>
      </c>
      <c r="AM9" s="86">
        <f>AJ9+AG9+AD9+AA9+X9+U9+R9+O9+L9+I9+F9</f>
        <v>469.34343434343435</v>
      </c>
      <c r="AN9" s="162">
        <f>AM9*0.03</f>
        <v>14.08030303030303</v>
      </c>
      <c r="AO9" s="78">
        <f>AQ9/AP9*100</f>
        <v>70.370370370370367</v>
      </c>
      <c r="AP9" s="83">
        <v>27</v>
      </c>
      <c r="AQ9" s="163">
        <v>19</v>
      </c>
      <c r="AR9" s="78">
        <f>AT9/AS9*100</f>
        <v>20</v>
      </c>
      <c r="AS9" s="164">
        <v>5</v>
      </c>
      <c r="AT9" s="163">
        <v>1</v>
      </c>
      <c r="AU9" s="78">
        <f>AW9/AV9*100</f>
        <v>0</v>
      </c>
      <c r="AV9" s="83">
        <v>1</v>
      </c>
      <c r="AW9" s="163">
        <v>0</v>
      </c>
      <c r="AX9" s="80"/>
      <c r="AY9" s="83"/>
      <c r="AZ9" s="163"/>
      <c r="BA9" s="78"/>
      <c r="BB9" s="165"/>
      <c r="BC9" s="163">
        <v>0</v>
      </c>
      <c r="BD9" s="78">
        <f>BF9/BE9*100</f>
        <v>36</v>
      </c>
      <c r="BE9" s="165">
        <v>25</v>
      </c>
      <c r="BF9" s="163">
        <v>9</v>
      </c>
      <c r="BG9" s="78">
        <f>BI9/BH9*100</f>
        <v>30</v>
      </c>
      <c r="BH9" s="83">
        <v>10</v>
      </c>
      <c r="BI9" s="163">
        <v>3</v>
      </c>
      <c r="BJ9" s="83"/>
      <c r="BK9" s="84"/>
      <c r="BL9" s="163">
        <v>0</v>
      </c>
      <c r="BM9" s="78">
        <f>BO9/BN9*100</f>
        <v>0</v>
      </c>
      <c r="BN9" s="84">
        <v>1</v>
      </c>
      <c r="BO9" s="163">
        <v>0</v>
      </c>
      <c r="BP9" s="78">
        <f>BR9/BQ9*100</f>
        <v>0</v>
      </c>
      <c r="BQ9" s="83">
        <v>2</v>
      </c>
      <c r="BR9" s="163">
        <v>0</v>
      </c>
      <c r="BS9" s="78">
        <f>BU9/BT9*100</f>
        <v>20</v>
      </c>
      <c r="BT9" s="83">
        <v>5</v>
      </c>
      <c r="BU9" s="163">
        <v>1</v>
      </c>
      <c r="BV9" s="166">
        <f>BS9+BP9+BM9+BJ9+BG9+BD9+BA9+AX9+AU9+AR9+AO9</f>
        <v>176.37037037037038</v>
      </c>
      <c r="BW9" s="167">
        <f>BV9*0.04</f>
        <v>7.0548148148148151</v>
      </c>
      <c r="BX9" s="78">
        <f>BZ9/BY9*100</f>
        <v>90.909090909090907</v>
      </c>
      <c r="BY9" s="84">
        <v>22</v>
      </c>
      <c r="BZ9" s="163">
        <v>20</v>
      </c>
      <c r="CA9" s="160">
        <f>BX9*0.03</f>
        <v>2.7272727272727271</v>
      </c>
      <c r="CB9" s="160"/>
      <c r="CC9" s="87">
        <v>45.283018867924532</v>
      </c>
      <c r="CD9" s="168">
        <f>IF(CC9&lt;15,0,IF(CC9&lt;=30,3,5))</f>
        <v>5</v>
      </c>
      <c r="CE9" s="169">
        <f>CD9+CB9+CA9+BW9+AN9+E9+C9+5</f>
        <v>39.556390572390576</v>
      </c>
    </row>
    <row r="10" spans="1:83" s="90" customFormat="1" ht="17.399999999999999" x14ac:dyDescent="0.3">
      <c r="A10" s="77" t="s">
        <v>67</v>
      </c>
      <c r="B10" s="78">
        <v>65.400000000000006</v>
      </c>
      <c r="C10" s="159">
        <f t="shared" ref="C10:C17" si="25">0.03*B10</f>
        <v>1.9620000000000002</v>
      </c>
      <c r="D10" s="80">
        <v>67.8</v>
      </c>
      <c r="E10" s="160">
        <f t="shared" ref="E10:E17" si="26">0.03*D10</f>
        <v>2.0339999999999998</v>
      </c>
      <c r="F10" s="80">
        <f t="shared" ref="F10:F17" si="27">H10/G10*100</f>
        <v>40.909090909090914</v>
      </c>
      <c r="G10" s="82">
        <v>22</v>
      </c>
      <c r="H10" s="83">
        <v>9</v>
      </c>
      <c r="I10" s="80">
        <f t="shared" ref="I10:I17" si="28">K10/J10*100</f>
        <v>31.818181818181817</v>
      </c>
      <c r="J10" s="84">
        <v>22</v>
      </c>
      <c r="K10" s="83">
        <v>7</v>
      </c>
      <c r="L10" s="80">
        <f t="shared" ref="L10:L12" si="29">N10/M10*100</f>
        <v>50</v>
      </c>
      <c r="M10" s="82">
        <v>2</v>
      </c>
      <c r="N10" s="83">
        <v>1</v>
      </c>
      <c r="O10" s="80">
        <f t="shared" ref="O10:O17" si="30">Q10/P10*100</f>
        <v>42.857142857142854</v>
      </c>
      <c r="P10" s="84">
        <v>7</v>
      </c>
      <c r="Q10" s="83">
        <v>3</v>
      </c>
      <c r="R10" s="80">
        <f t="shared" ref="R10:R12" si="31">T10/S10*100</f>
        <v>100</v>
      </c>
      <c r="S10" s="85">
        <v>1</v>
      </c>
      <c r="T10" s="83">
        <v>1</v>
      </c>
      <c r="U10" s="80">
        <f t="shared" ref="U10:U17" si="32">W10/V10*100</f>
        <v>15.384615384615385</v>
      </c>
      <c r="V10" s="84">
        <v>13</v>
      </c>
      <c r="W10" s="83">
        <v>2</v>
      </c>
      <c r="X10" s="83"/>
      <c r="Y10" s="84"/>
      <c r="Z10" s="83"/>
      <c r="AA10" s="80">
        <f t="shared" ref="AA10:AA16" si="33">AC10/AB10*100</f>
        <v>100</v>
      </c>
      <c r="AB10" s="84">
        <v>2</v>
      </c>
      <c r="AC10" s="83">
        <v>2</v>
      </c>
      <c r="AD10" s="80">
        <f t="shared" ref="AD10:AD17" si="34">AF10/AE10*100</f>
        <v>55.555555555555557</v>
      </c>
      <c r="AE10" s="84">
        <v>18</v>
      </c>
      <c r="AF10" s="83">
        <v>10</v>
      </c>
      <c r="AG10" s="80">
        <f t="shared" ref="AG10:AG12" si="35">AI10/AH10*100</f>
        <v>100</v>
      </c>
      <c r="AH10" s="84">
        <v>1</v>
      </c>
      <c r="AI10" s="83">
        <v>1</v>
      </c>
      <c r="AJ10" s="80"/>
      <c r="AK10" s="84"/>
      <c r="AL10" s="83">
        <v>0</v>
      </c>
      <c r="AM10" s="86">
        <f t="shared" ref="AM10:AM17" si="36">AJ10+AG10+AD10+AA10+X10+U10+R10+O10+L10+I10+F10</f>
        <v>536.52458652458643</v>
      </c>
      <c r="AN10" s="162">
        <f t="shared" ref="AN10:AN17" si="37">AM10*0.03</f>
        <v>16.095737595737592</v>
      </c>
      <c r="AO10" s="78">
        <f t="shared" ref="AO10:AO17" si="38">AQ10/AP10*100</f>
        <v>28.000000000000004</v>
      </c>
      <c r="AP10" s="83">
        <v>25</v>
      </c>
      <c r="AQ10" s="163">
        <v>7</v>
      </c>
      <c r="AR10" s="78">
        <f t="shared" si="0"/>
        <v>16.666666666666664</v>
      </c>
      <c r="AS10" s="164">
        <v>6</v>
      </c>
      <c r="AT10" s="163">
        <v>1</v>
      </c>
      <c r="AU10" s="78">
        <f t="shared" si="1"/>
        <v>0</v>
      </c>
      <c r="AV10" s="83">
        <v>2</v>
      </c>
      <c r="AW10" s="163">
        <v>0</v>
      </c>
      <c r="AX10" s="80"/>
      <c r="AY10" s="83"/>
      <c r="AZ10" s="163"/>
      <c r="BA10" s="78">
        <f>BC10/BB10*100</f>
        <v>0</v>
      </c>
      <c r="BB10" s="165">
        <v>3</v>
      </c>
      <c r="BC10" s="163">
        <v>0</v>
      </c>
      <c r="BD10" s="78">
        <f t="shared" si="2"/>
        <v>0</v>
      </c>
      <c r="BE10" s="165">
        <v>12</v>
      </c>
      <c r="BF10" s="163">
        <v>0</v>
      </c>
      <c r="BG10" s="78">
        <f>BI10/BH10*100</f>
        <v>16.666666666666664</v>
      </c>
      <c r="BH10" s="83">
        <v>6</v>
      </c>
      <c r="BI10" s="163">
        <v>1</v>
      </c>
      <c r="BJ10" s="78">
        <f>BL10/BK10*100</f>
        <v>20</v>
      </c>
      <c r="BK10" s="84">
        <v>5</v>
      </c>
      <c r="BL10" s="163">
        <v>1</v>
      </c>
      <c r="BM10" s="78">
        <f>BO10/BN10*100</f>
        <v>0</v>
      </c>
      <c r="BN10" s="84">
        <v>2</v>
      </c>
      <c r="BO10" s="163">
        <v>0</v>
      </c>
      <c r="BP10" s="78">
        <f>BR10/BQ10*100</f>
        <v>100</v>
      </c>
      <c r="BQ10" s="83">
        <v>1</v>
      </c>
      <c r="BR10" s="163">
        <v>1</v>
      </c>
      <c r="BS10" s="78">
        <f>BU10/BT10*100</f>
        <v>0</v>
      </c>
      <c r="BT10" s="83">
        <v>2</v>
      </c>
      <c r="BU10" s="163">
        <v>0</v>
      </c>
      <c r="BV10" s="166">
        <f t="shared" ref="BV10:BV17" si="39">BS10+BP10+BM10+BJ10+BG10+BD10+BA10+AX10+AU10+AR10+AO10</f>
        <v>181.33333333333331</v>
      </c>
      <c r="BW10" s="167">
        <f t="shared" ref="BW10:BW17" si="40">BV10*0.04</f>
        <v>7.253333333333333</v>
      </c>
      <c r="BX10" s="78">
        <f t="shared" si="3"/>
        <v>61.904761904761905</v>
      </c>
      <c r="BY10" s="84">
        <v>21</v>
      </c>
      <c r="BZ10" s="163">
        <v>13</v>
      </c>
      <c r="CA10" s="160">
        <f t="shared" ref="CA10:CA17" si="41">BX10*0.03</f>
        <v>1.857142857142857</v>
      </c>
      <c r="CB10" s="160"/>
      <c r="CC10" s="87">
        <v>29.166666666666668</v>
      </c>
      <c r="CD10" s="168">
        <f t="shared" ref="CD10:CD17" si="42">IF(CC10&lt;15,0,IF(CC10&lt;=30,3,5))</f>
        <v>3</v>
      </c>
      <c r="CE10" s="169">
        <f t="shared" ref="CE10:CE17" si="43">CD10+CB10+CA10+BW10+AN10+E10+C10+5</f>
        <v>37.202213786213782</v>
      </c>
    </row>
    <row r="11" spans="1:83" s="90" customFormat="1" ht="17.399999999999999" x14ac:dyDescent="0.3">
      <c r="A11" s="77" t="s">
        <v>67</v>
      </c>
      <c r="B11" s="78">
        <v>0</v>
      </c>
      <c r="C11" s="159">
        <f>0.03*B11</f>
        <v>0</v>
      </c>
      <c r="D11" s="80">
        <v>20</v>
      </c>
      <c r="E11" s="160">
        <f>0.03*D11</f>
        <v>0.6</v>
      </c>
      <c r="F11" s="80">
        <f>H11/G11*100</f>
        <v>44.444444444444443</v>
      </c>
      <c r="G11" s="82">
        <v>9</v>
      </c>
      <c r="H11" s="83">
        <v>4</v>
      </c>
      <c r="I11" s="80">
        <f>K11/J11*100</f>
        <v>66.666666666666657</v>
      </c>
      <c r="J11" s="84">
        <v>9</v>
      </c>
      <c r="K11" s="83">
        <v>6</v>
      </c>
      <c r="L11" s="80"/>
      <c r="M11" s="82"/>
      <c r="N11" s="83">
        <v>0</v>
      </c>
      <c r="O11" s="80"/>
      <c r="P11" s="84"/>
      <c r="Q11" s="83">
        <v>0</v>
      </c>
      <c r="R11" s="80">
        <f>T11/S11*100</f>
        <v>100</v>
      </c>
      <c r="S11" s="85">
        <v>1</v>
      </c>
      <c r="T11" s="83">
        <v>1</v>
      </c>
      <c r="U11" s="80">
        <f>W11/V11*100</f>
        <v>80</v>
      </c>
      <c r="V11" s="84">
        <v>5</v>
      </c>
      <c r="W11" s="83">
        <v>4</v>
      </c>
      <c r="X11" s="83"/>
      <c r="Y11" s="84"/>
      <c r="Z11" s="83"/>
      <c r="AA11" s="80">
        <f>AC11/AB11*100</f>
        <v>16.666666666666664</v>
      </c>
      <c r="AB11" s="84">
        <v>6</v>
      </c>
      <c r="AC11" s="83">
        <v>1</v>
      </c>
      <c r="AD11" s="80">
        <f>AF11/AE11*100</f>
        <v>50</v>
      </c>
      <c r="AE11" s="84">
        <v>6</v>
      </c>
      <c r="AF11" s="83">
        <v>3</v>
      </c>
      <c r="AG11" s="83"/>
      <c r="AH11" s="84"/>
      <c r="AI11" s="83">
        <v>0</v>
      </c>
      <c r="AJ11" s="83"/>
      <c r="AK11" s="84"/>
      <c r="AL11" s="83">
        <v>0</v>
      </c>
      <c r="AM11" s="86">
        <f>AJ11+AG11+AD11+AA11+X11+U11+R11+O11+L11+I11+F11</f>
        <v>357.77777777777777</v>
      </c>
      <c r="AN11" s="162">
        <f>AM11*0.03</f>
        <v>10.733333333333333</v>
      </c>
      <c r="AO11" s="78">
        <f>AQ11/AP11*100</f>
        <v>66.666666666666657</v>
      </c>
      <c r="AP11" s="83">
        <v>3</v>
      </c>
      <c r="AQ11" s="163">
        <v>2</v>
      </c>
      <c r="AR11" s="78">
        <f>AT11/AS11*100</f>
        <v>100</v>
      </c>
      <c r="AS11" s="164">
        <v>1</v>
      </c>
      <c r="AT11" s="163">
        <v>1</v>
      </c>
      <c r="AU11" s="78">
        <f>AW11/AV11*100</f>
        <v>0</v>
      </c>
      <c r="AV11" s="83">
        <v>1</v>
      </c>
      <c r="AW11" s="163">
        <v>0</v>
      </c>
      <c r="AX11" s="163"/>
      <c r="AY11" s="83"/>
      <c r="AZ11" s="163"/>
      <c r="BA11" s="78"/>
      <c r="BB11" s="165"/>
      <c r="BC11" s="163">
        <v>0</v>
      </c>
      <c r="BD11" s="78">
        <f>BF11/BE11*100</f>
        <v>100</v>
      </c>
      <c r="BE11" s="165">
        <v>2</v>
      </c>
      <c r="BF11" s="163">
        <v>2</v>
      </c>
      <c r="BG11" s="78">
        <f>BI11/BH11*100</f>
        <v>100</v>
      </c>
      <c r="BH11" s="165">
        <v>2</v>
      </c>
      <c r="BI11" s="163">
        <v>2</v>
      </c>
      <c r="BJ11" s="83"/>
      <c r="BK11" s="83"/>
      <c r="BL11" s="163">
        <v>0</v>
      </c>
      <c r="BM11" s="163"/>
      <c r="BN11" s="83"/>
      <c r="BO11" s="163">
        <v>0</v>
      </c>
      <c r="BP11" s="78"/>
      <c r="BQ11" s="83"/>
      <c r="BR11" s="163">
        <v>0</v>
      </c>
      <c r="BS11" s="163"/>
      <c r="BT11" s="83"/>
      <c r="BU11" s="163">
        <v>0</v>
      </c>
      <c r="BV11" s="166">
        <f>BS11+BP11+BM11+BJ11+BG11+BD11+BA11+AX11+AU11+AR11+AO11</f>
        <v>366.66666666666663</v>
      </c>
      <c r="BW11" s="167">
        <f>BV11*0.04</f>
        <v>14.666666666666666</v>
      </c>
      <c r="BX11" s="78">
        <f>BZ11/BY11*100</f>
        <v>100</v>
      </c>
      <c r="BY11" s="83">
        <v>2</v>
      </c>
      <c r="BZ11" s="163">
        <v>2</v>
      </c>
      <c r="CA11" s="160">
        <f>BX11*0.03</f>
        <v>3</v>
      </c>
      <c r="CB11" s="160"/>
      <c r="CC11" s="87">
        <v>20</v>
      </c>
      <c r="CD11" s="168">
        <f>IF(CC11&lt;15,0,IF(CC11&lt;=30,3,5))</f>
        <v>3</v>
      </c>
      <c r="CE11" s="169">
        <f>CD11+CB11+CA11+BW11+AN11+E11+C11+5</f>
        <v>37</v>
      </c>
    </row>
    <row r="12" spans="1:83" s="90" customFormat="1" ht="17.399999999999999" x14ac:dyDescent="0.3">
      <c r="A12" s="77" t="s">
        <v>67</v>
      </c>
      <c r="B12" s="78">
        <v>46.5</v>
      </c>
      <c r="C12" s="159">
        <f t="shared" si="25"/>
        <v>1.395</v>
      </c>
      <c r="D12" s="80">
        <v>61.4</v>
      </c>
      <c r="E12" s="160">
        <f t="shared" si="26"/>
        <v>1.8419999999999999</v>
      </c>
      <c r="F12" s="80">
        <f t="shared" si="27"/>
        <v>55.172413793103445</v>
      </c>
      <c r="G12" s="82">
        <v>58</v>
      </c>
      <c r="H12" s="83">
        <v>32</v>
      </c>
      <c r="I12" s="80">
        <f t="shared" si="28"/>
        <v>39.655172413793103</v>
      </c>
      <c r="J12" s="84">
        <v>58</v>
      </c>
      <c r="K12" s="83">
        <v>23</v>
      </c>
      <c r="L12" s="80">
        <f t="shared" si="29"/>
        <v>25</v>
      </c>
      <c r="M12" s="82">
        <v>4</v>
      </c>
      <c r="N12" s="83">
        <v>1</v>
      </c>
      <c r="O12" s="80">
        <f t="shared" si="30"/>
        <v>73.076923076923066</v>
      </c>
      <c r="P12" s="84">
        <v>26</v>
      </c>
      <c r="Q12" s="83">
        <v>19</v>
      </c>
      <c r="R12" s="80">
        <f t="shared" si="31"/>
        <v>42.857142857142854</v>
      </c>
      <c r="S12" s="85">
        <v>7</v>
      </c>
      <c r="T12" s="83">
        <v>3</v>
      </c>
      <c r="U12" s="80">
        <f t="shared" si="32"/>
        <v>36.666666666666664</v>
      </c>
      <c r="V12" s="84">
        <v>30</v>
      </c>
      <c r="W12" s="83">
        <v>11</v>
      </c>
      <c r="X12" s="80"/>
      <c r="Y12" s="84"/>
      <c r="Z12" s="83"/>
      <c r="AA12" s="80">
        <f t="shared" si="33"/>
        <v>14.285714285714285</v>
      </c>
      <c r="AB12" s="84">
        <v>7</v>
      </c>
      <c r="AC12" s="83">
        <v>1</v>
      </c>
      <c r="AD12" s="80">
        <f t="shared" si="34"/>
        <v>56.09756097560976</v>
      </c>
      <c r="AE12" s="84">
        <v>41</v>
      </c>
      <c r="AF12" s="83">
        <v>23</v>
      </c>
      <c r="AG12" s="80">
        <f t="shared" si="35"/>
        <v>100</v>
      </c>
      <c r="AH12" s="84">
        <v>1</v>
      </c>
      <c r="AI12" s="83">
        <v>1</v>
      </c>
      <c r="AJ12" s="80"/>
      <c r="AK12" s="84"/>
      <c r="AL12" s="83">
        <v>0</v>
      </c>
      <c r="AM12" s="86">
        <f t="shared" si="36"/>
        <v>442.81159406895313</v>
      </c>
      <c r="AN12" s="162">
        <f t="shared" si="37"/>
        <v>13.284347822068593</v>
      </c>
      <c r="AO12" s="78">
        <f t="shared" si="38"/>
        <v>44.230769230769226</v>
      </c>
      <c r="AP12" s="83">
        <v>52</v>
      </c>
      <c r="AQ12" s="163">
        <v>23</v>
      </c>
      <c r="AR12" s="78">
        <f t="shared" si="0"/>
        <v>31.03448275862069</v>
      </c>
      <c r="AS12" s="164">
        <v>29</v>
      </c>
      <c r="AT12" s="163">
        <v>9</v>
      </c>
      <c r="AU12" s="78">
        <f t="shared" si="1"/>
        <v>16.666666666666664</v>
      </c>
      <c r="AV12" s="83">
        <v>12</v>
      </c>
      <c r="AW12" s="163">
        <v>2</v>
      </c>
      <c r="AX12" s="78">
        <f>AZ12/AY12*100</f>
        <v>77.777777777777786</v>
      </c>
      <c r="AY12" s="83">
        <v>9</v>
      </c>
      <c r="AZ12" s="163">
        <v>7</v>
      </c>
      <c r="BA12" s="78"/>
      <c r="BB12" s="165"/>
      <c r="BC12" s="163">
        <v>0</v>
      </c>
      <c r="BD12" s="78">
        <f t="shared" si="2"/>
        <v>18.75</v>
      </c>
      <c r="BE12" s="165">
        <v>16</v>
      </c>
      <c r="BF12" s="163">
        <v>3</v>
      </c>
      <c r="BG12" s="78">
        <f>BI12/BH12*100</f>
        <v>20</v>
      </c>
      <c r="BH12" s="83">
        <v>5</v>
      </c>
      <c r="BI12" s="163">
        <v>1</v>
      </c>
      <c r="BJ12" s="78">
        <f>BL12/BK12*100</f>
        <v>0</v>
      </c>
      <c r="BK12" s="84">
        <v>5</v>
      </c>
      <c r="BL12" s="163">
        <v>0</v>
      </c>
      <c r="BM12" s="163"/>
      <c r="BN12" s="84"/>
      <c r="BO12" s="163">
        <v>0</v>
      </c>
      <c r="BP12" s="78">
        <f>BR12/BQ12*100</f>
        <v>66.666666666666657</v>
      </c>
      <c r="BQ12" s="83">
        <v>3</v>
      </c>
      <c r="BR12" s="163">
        <v>2</v>
      </c>
      <c r="BS12" s="78">
        <f>BU12/BT12*100</f>
        <v>0</v>
      </c>
      <c r="BT12" s="83">
        <v>2</v>
      </c>
      <c r="BU12" s="163">
        <v>0</v>
      </c>
      <c r="BV12" s="166">
        <f t="shared" si="39"/>
        <v>275.12636310050107</v>
      </c>
      <c r="BW12" s="167">
        <f t="shared" si="40"/>
        <v>11.005054524020043</v>
      </c>
      <c r="BX12" s="78">
        <f t="shared" si="3"/>
        <v>46.428571428571431</v>
      </c>
      <c r="BY12" s="84">
        <v>28</v>
      </c>
      <c r="BZ12" s="163">
        <v>13</v>
      </c>
      <c r="CA12" s="160">
        <f t="shared" si="41"/>
        <v>1.3928571428571428</v>
      </c>
      <c r="CB12" s="160"/>
      <c r="CC12" s="87">
        <v>17.391304347826086</v>
      </c>
      <c r="CD12" s="168">
        <f t="shared" si="42"/>
        <v>3</v>
      </c>
      <c r="CE12" s="169">
        <f t="shared" si="43"/>
        <v>36.919259488945777</v>
      </c>
    </row>
    <row r="13" spans="1:83" s="90" customFormat="1" ht="17.399999999999999" x14ac:dyDescent="0.3">
      <c r="A13" s="77" t="s">
        <v>67</v>
      </c>
      <c r="B13" s="78">
        <v>71.400000000000006</v>
      </c>
      <c r="C13" s="159">
        <f>0.03*B13</f>
        <v>2.1419999999999999</v>
      </c>
      <c r="D13" s="80">
        <v>85.8</v>
      </c>
      <c r="E13" s="160">
        <f>0.03*D13</f>
        <v>2.5739999999999998</v>
      </c>
      <c r="F13" s="80">
        <f>H13/G13*100</f>
        <v>77.777777777777786</v>
      </c>
      <c r="G13" s="82">
        <v>9</v>
      </c>
      <c r="H13" s="83">
        <v>7</v>
      </c>
      <c r="I13" s="80">
        <f>K13/J13*100</f>
        <v>55.555555555555557</v>
      </c>
      <c r="J13" s="84">
        <v>9</v>
      </c>
      <c r="K13" s="83">
        <v>5</v>
      </c>
      <c r="L13" s="80">
        <f>N13/M13*100</f>
        <v>40</v>
      </c>
      <c r="M13" s="82">
        <v>5</v>
      </c>
      <c r="N13" s="83">
        <v>2</v>
      </c>
      <c r="O13" s="80"/>
      <c r="P13" s="84"/>
      <c r="Q13" s="83">
        <v>0</v>
      </c>
      <c r="R13" s="80"/>
      <c r="S13" s="85"/>
      <c r="T13" s="83">
        <v>0</v>
      </c>
      <c r="U13" s="80">
        <f>W13/V13*100</f>
        <v>50</v>
      </c>
      <c r="V13" s="84">
        <v>6</v>
      </c>
      <c r="W13" s="83">
        <v>3</v>
      </c>
      <c r="X13" s="80">
        <f>Z13/Y13*100</f>
        <v>0</v>
      </c>
      <c r="Y13" s="84">
        <v>1</v>
      </c>
      <c r="Z13" s="83">
        <v>0</v>
      </c>
      <c r="AA13" s="80"/>
      <c r="AB13" s="84"/>
      <c r="AC13" s="83">
        <v>0</v>
      </c>
      <c r="AD13" s="80">
        <f>AF13/AE13*100</f>
        <v>66.666666666666657</v>
      </c>
      <c r="AE13" s="84">
        <v>6</v>
      </c>
      <c r="AF13" s="83">
        <v>4</v>
      </c>
      <c r="AG13" s="83"/>
      <c r="AH13" s="84"/>
      <c r="AI13" s="83">
        <v>0</v>
      </c>
      <c r="AJ13" s="83"/>
      <c r="AK13" s="84"/>
      <c r="AL13" s="83">
        <v>0</v>
      </c>
      <c r="AM13" s="86">
        <f>AJ13+AG13+AD13+AA13+X13+U13+R13+O13+L13+I13+F13</f>
        <v>290</v>
      </c>
      <c r="AN13" s="162">
        <f>AM13*0.03</f>
        <v>8.6999999999999993</v>
      </c>
      <c r="AO13" s="78">
        <f>AQ13/AP13*100</f>
        <v>80</v>
      </c>
      <c r="AP13" s="83">
        <v>10</v>
      </c>
      <c r="AQ13" s="163">
        <v>8</v>
      </c>
      <c r="AR13" s="78">
        <f>AT13/AS13*100</f>
        <v>20</v>
      </c>
      <c r="AS13" s="164">
        <v>5</v>
      </c>
      <c r="AT13" s="163">
        <v>1</v>
      </c>
      <c r="AU13" s="78">
        <f>AW13/AV13*100</f>
        <v>33.333333333333329</v>
      </c>
      <c r="AV13" s="83">
        <v>3</v>
      </c>
      <c r="AW13" s="163">
        <v>1</v>
      </c>
      <c r="AX13" s="163"/>
      <c r="AY13" s="83"/>
      <c r="AZ13" s="163"/>
      <c r="BA13" s="78">
        <f>BC13/BB13*100</f>
        <v>0</v>
      </c>
      <c r="BB13" s="165">
        <v>2</v>
      </c>
      <c r="BC13" s="163">
        <v>0</v>
      </c>
      <c r="BD13" s="78">
        <f>BF13/BE13*100</f>
        <v>0</v>
      </c>
      <c r="BE13" s="165">
        <v>4</v>
      </c>
      <c r="BF13" s="163">
        <v>0</v>
      </c>
      <c r="BG13" s="78">
        <f>BI13/BH13*100</f>
        <v>50</v>
      </c>
      <c r="BH13" s="165">
        <v>2</v>
      </c>
      <c r="BI13" s="163">
        <v>1</v>
      </c>
      <c r="BJ13" s="78">
        <f>BL13/BK13*100</f>
        <v>0</v>
      </c>
      <c r="BK13" s="83">
        <v>4</v>
      </c>
      <c r="BL13" s="163">
        <v>0</v>
      </c>
      <c r="BM13" s="163"/>
      <c r="BN13" s="83"/>
      <c r="BO13" s="163">
        <v>0</v>
      </c>
      <c r="BP13" s="78"/>
      <c r="BQ13" s="83"/>
      <c r="BR13" s="163">
        <v>0</v>
      </c>
      <c r="BS13" s="163"/>
      <c r="BT13" s="83"/>
      <c r="BU13" s="163">
        <v>0</v>
      </c>
      <c r="BV13" s="166">
        <f>BS13+BP13+BM13+BJ13+BG13+BD13+BA13+AX13+AU13+AR13+AO13</f>
        <v>183.33333333333331</v>
      </c>
      <c r="BW13" s="167">
        <f>BV13*0.04</f>
        <v>7.333333333333333</v>
      </c>
      <c r="BX13" s="78">
        <f>BZ13/BY13*100</f>
        <v>66.666666666666657</v>
      </c>
      <c r="BY13" s="83">
        <v>6</v>
      </c>
      <c r="BZ13" s="163">
        <v>4</v>
      </c>
      <c r="CA13" s="160">
        <f>BX13*0.03</f>
        <v>1.9999999999999996</v>
      </c>
      <c r="CB13" s="160"/>
      <c r="CC13" s="87">
        <v>20</v>
      </c>
      <c r="CD13" s="168">
        <f>IF(CC13&lt;15,0,IF(CC13&lt;=30,3,5))</f>
        <v>3</v>
      </c>
      <c r="CE13" s="169">
        <f>CD13+CB13+CA13+BW13+AN13+E13+C13+5</f>
        <v>30.749333333333329</v>
      </c>
    </row>
    <row r="14" spans="1:83" s="90" customFormat="1" ht="17.399999999999999" x14ac:dyDescent="0.3">
      <c r="A14" s="92" t="s">
        <v>69</v>
      </c>
      <c r="B14" s="78">
        <v>50</v>
      </c>
      <c r="C14" s="159">
        <f>0.03*B14</f>
        <v>1.5</v>
      </c>
      <c r="D14" s="80">
        <v>70</v>
      </c>
      <c r="E14" s="160">
        <f>0.03*D14</f>
        <v>2.1</v>
      </c>
      <c r="F14" s="80">
        <f>H14/G14*100</f>
        <v>25.925925925925924</v>
      </c>
      <c r="G14" s="82">
        <v>27</v>
      </c>
      <c r="H14" s="83">
        <v>7</v>
      </c>
      <c r="I14" s="80">
        <f>K14/J14*100</f>
        <v>18.518518518518519</v>
      </c>
      <c r="J14" s="84">
        <v>27</v>
      </c>
      <c r="K14" s="83">
        <v>5</v>
      </c>
      <c r="L14" s="80"/>
      <c r="M14" s="82"/>
      <c r="N14" s="83">
        <v>0</v>
      </c>
      <c r="O14" s="80">
        <f>Q14/P14*100</f>
        <v>0</v>
      </c>
      <c r="P14" s="84">
        <v>1</v>
      </c>
      <c r="Q14" s="83">
        <v>0</v>
      </c>
      <c r="R14" s="80">
        <f>T14/S14*100</f>
        <v>100</v>
      </c>
      <c r="S14" s="85">
        <v>1</v>
      </c>
      <c r="T14" s="83">
        <v>1</v>
      </c>
      <c r="U14" s="80">
        <f>W14/V14*100</f>
        <v>62.5</v>
      </c>
      <c r="V14" s="84">
        <v>16</v>
      </c>
      <c r="W14" s="83">
        <v>10</v>
      </c>
      <c r="X14" s="80">
        <f>Z14/Y14*100</f>
        <v>0</v>
      </c>
      <c r="Y14" s="84">
        <v>1</v>
      </c>
      <c r="Z14" s="83">
        <v>0</v>
      </c>
      <c r="AA14" s="80">
        <f>AC14/AB14*100</f>
        <v>5.8823529411764701</v>
      </c>
      <c r="AB14" s="84">
        <v>17</v>
      </c>
      <c r="AC14" s="83">
        <v>1</v>
      </c>
      <c r="AD14" s="80">
        <f>AF14/AE14*100</f>
        <v>55.555555555555557</v>
      </c>
      <c r="AE14" s="84">
        <v>18</v>
      </c>
      <c r="AF14" s="83">
        <v>10</v>
      </c>
      <c r="AG14" s="83"/>
      <c r="AH14" s="84"/>
      <c r="AI14" s="83">
        <v>0</v>
      </c>
      <c r="AJ14" s="83"/>
      <c r="AK14" s="84"/>
      <c r="AL14" s="83">
        <v>0</v>
      </c>
      <c r="AM14" s="86">
        <f>AJ14+AG14+AD14+AA14+X14+U14+R14+O14+L14+I14+F14</f>
        <v>268.38235294117646</v>
      </c>
      <c r="AN14" s="162">
        <f>AM14*0.03</f>
        <v>8.0514705882352935</v>
      </c>
      <c r="AO14" s="78">
        <f>AQ14/AP14*100</f>
        <v>50</v>
      </c>
      <c r="AP14" s="83">
        <v>6</v>
      </c>
      <c r="AQ14" s="163">
        <v>3</v>
      </c>
      <c r="AR14" s="78">
        <f>AT14/AS14*100</f>
        <v>0</v>
      </c>
      <c r="AS14" s="164">
        <v>4</v>
      </c>
      <c r="AT14" s="163">
        <v>0</v>
      </c>
      <c r="AU14" s="78">
        <f>AW14/AV14*100</f>
        <v>0</v>
      </c>
      <c r="AV14" s="83">
        <v>2</v>
      </c>
      <c r="AW14" s="163">
        <v>0</v>
      </c>
      <c r="AX14" s="163"/>
      <c r="AY14" s="83"/>
      <c r="AZ14" s="163"/>
      <c r="BA14" s="78"/>
      <c r="BB14" s="165"/>
      <c r="BC14" s="163">
        <v>0</v>
      </c>
      <c r="BD14" s="78">
        <f>BF14/BE14*100</f>
        <v>0</v>
      </c>
      <c r="BE14" s="165">
        <v>1</v>
      </c>
      <c r="BF14" s="163">
        <v>0</v>
      </c>
      <c r="BG14" s="78"/>
      <c r="BH14" s="165"/>
      <c r="BI14" s="163">
        <v>0</v>
      </c>
      <c r="BJ14" s="83"/>
      <c r="BK14" s="83"/>
      <c r="BL14" s="163">
        <v>0</v>
      </c>
      <c r="BM14" s="163"/>
      <c r="BN14" s="83"/>
      <c r="BO14" s="163">
        <v>0</v>
      </c>
      <c r="BP14" s="78"/>
      <c r="BQ14" s="83"/>
      <c r="BR14" s="163">
        <v>0</v>
      </c>
      <c r="BS14" s="163"/>
      <c r="BT14" s="83"/>
      <c r="BU14" s="163">
        <v>0</v>
      </c>
      <c r="BV14" s="166">
        <f>BS14+BP14+BM14+BJ14+BG14+BD14+BA14+AX14+AU14+AR14+AO14</f>
        <v>50</v>
      </c>
      <c r="BW14" s="167">
        <f>BV14*0.04</f>
        <v>2</v>
      </c>
      <c r="BX14" s="78">
        <f>BZ14/BY14*100</f>
        <v>100</v>
      </c>
      <c r="BY14" s="83">
        <v>2</v>
      </c>
      <c r="BZ14" s="163">
        <v>2</v>
      </c>
      <c r="CA14" s="160">
        <f>BX14*0.03</f>
        <v>3</v>
      </c>
      <c r="CB14" s="160"/>
      <c r="CC14" s="87">
        <v>56.25</v>
      </c>
      <c r="CD14" s="168">
        <f>IF(CC14&lt;15,0,IF(CC14&lt;=30,3,5))</f>
        <v>5</v>
      </c>
      <c r="CE14" s="169">
        <f>CD14+CB14+CA14+BW14+AN14+E14+C14+5</f>
        <v>26.651470588235295</v>
      </c>
    </row>
    <row r="15" spans="1:83" s="90" customFormat="1" ht="17.399999999999999" x14ac:dyDescent="0.3">
      <c r="A15" s="92" t="s">
        <v>69</v>
      </c>
      <c r="B15" s="78">
        <v>65</v>
      </c>
      <c r="C15" s="159">
        <f>0.03*B15</f>
        <v>1.95</v>
      </c>
      <c r="D15" s="80">
        <v>70</v>
      </c>
      <c r="E15" s="160">
        <f>0.03*D15</f>
        <v>2.1</v>
      </c>
      <c r="F15" s="80">
        <f>H15/G15*100</f>
        <v>45</v>
      </c>
      <c r="G15" s="82">
        <v>20</v>
      </c>
      <c r="H15" s="83">
        <v>9</v>
      </c>
      <c r="I15" s="80">
        <f>K15/J15*100</f>
        <v>45.833333333333329</v>
      </c>
      <c r="J15" s="84">
        <v>24</v>
      </c>
      <c r="K15" s="83">
        <v>11</v>
      </c>
      <c r="L15" s="80"/>
      <c r="M15" s="82"/>
      <c r="N15" s="83">
        <v>0</v>
      </c>
      <c r="O15" s="80"/>
      <c r="P15" s="84"/>
      <c r="Q15" s="83">
        <v>0</v>
      </c>
      <c r="R15" s="80">
        <f>T15/S15*100</f>
        <v>33.333333333333329</v>
      </c>
      <c r="S15" s="85">
        <v>3</v>
      </c>
      <c r="T15" s="83">
        <v>1</v>
      </c>
      <c r="U15" s="80">
        <f>W15/V15*100</f>
        <v>52.631578947368418</v>
      </c>
      <c r="V15" s="84">
        <v>19</v>
      </c>
      <c r="W15" s="83">
        <v>10</v>
      </c>
      <c r="X15" s="83"/>
      <c r="Y15" s="84"/>
      <c r="Z15" s="83"/>
      <c r="AA15" s="80"/>
      <c r="AB15" s="84"/>
      <c r="AC15" s="83">
        <v>0</v>
      </c>
      <c r="AD15" s="80">
        <f>AF15/AE15*100</f>
        <v>77.777777777777786</v>
      </c>
      <c r="AE15" s="84">
        <v>18</v>
      </c>
      <c r="AF15" s="83">
        <v>14</v>
      </c>
      <c r="AG15" s="83"/>
      <c r="AH15" s="84"/>
      <c r="AI15" s="83">
        <v>0</v>
      </c>
      <c r="AJ15" s="80">
        <f>AL15/AK15</f>
        <v>0</v>
      </c>
      <c r="AK15" s="84">
        <v>1</v>
      </c>
      <c r="AL15" s="83">
        <v>0</v>
      </c>
      <c r="AM15" s="86">
        <f>AJ15+AG15+AD15+AA15+X15+U15+R15+O15+L15+I15+F15</f>
        <v>254.57602339181284</v>
      </c>
      <c r="AN15" s="162">
        <f>AM15*0.03</f>
        <v>7.6372807017543849</v>
      </c>
      <c r="AO15" s="78">
        <f>AQ15/AP15*100</f>
        <v>26.666666666666668</v>
      </c>
      <c r="AP15" s="83">
        <v>15</v>
      </c>
      <c r="AQ15" s="163">
        <v>4</v>
      </c>
      <c r="AR15" s="78">
        <f>AT15/AS15*100</f>
        <v>33.333333333333329</v>
      </c>
      <c r="AS15" s="164">
        <v>6</v>
      </c>
      <c r="AT15" s="163">
        <v>2</v>
      </c>
      <c r="AU15" s="171"/>
      <c r="AV15" s="83"/>
      <c r="AW15" s="163"/>
      <c r="AX15" s="163"/>
      <c r="AY15" s="83"/>
      <c r="AZ15" s="163"/>
      <c r="BA15" s="78">
        <f>BC15/BB15*100</f>
        <v>0</v>
      </c>
      <c r="BB15" s="165">
        <v>1</v>
      </c>
      <c r="BC15" s="163">
        <v>0</v>
      </c>
      <c r="BD15" s="78">
        <f>BF15/BE15*100</f>
        <v>20</v>
      </c>
      <c r="BE15" s="165">
        <v>5</v>
      </c>
      <c r="BF15" s="163">
        <v>1</v>
      </c>
      <c r="BG15" s="78">
        <f>BI15/BH15*100</f>
        <v>0</v>
      </c>
      <c r="BH15" s="165">
        <v>1</v>
      </c>
      <c r="BI15" s="163">
        <v>0</v>
      </c>
      <c r="BJ15" s="78">
        <f>BL15/BK15*100</f>
        <v>25</v>
      </c>
      <c r="BK15" s="83">
        <v>4</v>
      </c>
      <c r="BL15" s="163">
        <v>1</v>
      </c>
      <c r="BM15" s="163"/>
      <c r="BN15" s="83"/>
      <c r="BO15" s="163">
        <v>0</v>
      </c>
      <c r="BP15" s="78"/>
      <c r="BQ15" s="83"/>
      <c r="BR15" s="163">
        <v>0</v>
      </c>
      <c r="BS15" s="163"/>
      <c r="BT15" s="83"/>
      <c r="BU15" s="163">
        <v>0</v>
      </c>
      <c r="BV15" s="166">
        <f>BS15+BP15+BM15+BJ15+BG15+BD15+BA15+AX15+AU15+AR15+AO15</f>
        <v>105</v>
      </c>
      <c r="BW15" s="167">
        <f>BV15*0.04</f>
        <v>4.2</v>
      </c>
      <c r="BX15" s="78">
        <f>BZ15/BY15*100</f>
        <v>77.777777777777786</v>
      </c>
      <c r="BY15" s="83">
        <v>9</v>
      </c>
      <c r="BZ15" s="163">
        <v>7</v>
      </c>
      <c r="CA15" s="160">
        <f>BX15*0.03</f>
        <v>2.3333333333333335</v>
      </c>
      <c r="CB15" s="160"/>
      <c r="CC15" s="87"/>
      <c r="CD15" s="168">
        <f>IF(CC15&lt;15,0,IF(CC15&lt;=30,3,5))</f>
        <v>0</v>
      </c>
      <c r="CE15" s="169">
        <f>CD15+CB15+CA15+BW15+AN15+E15+C15+5</f>
        <v>23.220614035087717</v>
      </c>
    </row>
    <row r="16" spans="1:83" s="90" customFormat="1" ht="17.399999999999999" x14ac:dyDescent="0.3">
      <c r="A16" s="92" t="s">
        <v>69</v>
      </c>
      <c r="B16" s="78"/>
      <c r="C16" s="159">
        <f t="shared" si="25"/>
        <v>0</v>
      </c>
      <c r="D16" s="80"/>
      <c r="E16" s="160">
        <f t="shared" si="26"/>
        <v>0</v>
      </c>
      <c r="F16" s="80">
        <f t="shared" si="27"/>
        <v>46.153846153846153</v>
      </c>
      <c r="G16" s="82">
        <v>13</v>
      </c>
      <c r="H16" s="83">
        <v>6</v>
      </c>
      <c r="I16" s="80">
        <f t="shared" si="28"/>
        <v>15.384615384615385</v>
      </c>
      <c r="J16" s="84">
        <v>13</v>
      </c>
      <c r="K16" s="83">
        <v>2</v>
      </c>
      <c r="L16" s="80"/>
      <c r="M16" s="82"/>
      <c r="N16" s="83">
        <v>0</v>
      </c>
      <c r="O16" s="80">
        <f t="shared" si="30"/>
        <v>50</v>
      </c>
      <c r="P16" s="84">
        <v>2</v>
      </c>
      <c r="Q16" s="83">
        <v>1</v>
      </c>
      <c r="R16" s="80"/>
      <c r="S16" s="85"/>
      <c r="T16" s="83">
        <v>0</v>
      </c>
      <c r="U16" s="80">
        <f t="shared" si="32"/>
        <v>63.636363636363633</v>
      </c>
      <c r="V16" s="84">
        <v>11</v>
      </c>
      <c r="W16" s="83">
        <v>7</v>
      </c>
      <c r="X16" s="83"/>
      <c r="Y16" s="84"/>
      <c r="Z16" s="83"/>
      <c r="AA16" s="80">
        <f t="shared" si="33"/>
        <v>0</v>
      </c>
      <c r="AB16" s="84">
        <v>4</v>
      </c>
      <c r="AC16" s="83">
        <v>0</v>
      </c>
      <c r="AD16" s="80">
        <f t="shared" si="34"/>
        <v>66.666666666666657</v>
      </c>
      <c r="AE16" s="84">
        <v>9</v>
      </c>
      <c r="AF16" s="83">
        <v>6</v>
      </c>
      <c r="AG16" s="80"/>
      <c r="AH16" s="84"/>
      <c r="AI16" s="83">
        <v>0</v>
      </c>
      <c r="AJ16" s="80"/>
      <c r="AK16" s="84"/>
      <c r="AL16" s="83">
        <v>0</v>
      </c>
      <c r="AM16" s="86">
        <f t="shared" si="36"/>
        <v>241.84149184149183</v>
      </c>
      <c r="AN16" s="162">
        <f t="shared" si="37"/>
        <v>7.255244755244755</v>
      </c>
      <c r="AO16" s="78">
        <f t="shared" si="38"/>
        <v>36.363636363636367</v>
      </c>
      <c r="AP16" s="83">
        <v>22</v>
      </c>
      <c r="AQ16" s="163">
        <v>8</v>
      </c>
      <c r="AR16" s="78">
        <f t="shared" si="0"/>
        <v>0</v>
      </c>
      <c r="AS16" s="164">
        <v>3</v>
      </c>
      <c r="AT16" s="163">
        <v>0</v>
      </c>
      <c r="AU16" s="171"/>
      <c r="AV16" s="83"/>
      <c r="AW16" s="163"/>
      <c r="AX16" s="78">
        <f>AZ16/AY16*100</f>
        <v>0</v>
      </c>
      <c r="AY16" s="83">
        <v>2</v>
      </c>
      <c r="AZ16" s="163"/>
      <c r="BA16" s="78"/>
      <c r="BB16" s="165"/>
      <c r="BC16" s="163">
        <v>0</v>
      </c>
      <c r="BD16" s="78">
        <f t="shared" si="2"/>
        <v>42.857142857142854</v>
      </c>
      <c r="BE16" s="165">
        <v>7</v>
      </c>
      <c r="BF16" s="163">
        <v>3</v>
      </c>
      <c r="BG16" s="78">
        <f>BI16/BH16*100</f>
        <v>0</v>
      </c>
      <c r="BH16" s="83">
        <v>4</v>
      </c>
      <c r="BI16" s="163">
        <v>0</v>
      </c>
      <c r="BJ16" s="83"/>
      <c r="BK16" s="84"/>
      <c r="BL16" s="163">
        <v>0</v>
      </c>
      <c r="BM16" s="163"/>
      <c r="BN16" s="84"/>
      <c r="BO16" s="163">
        <v>0</v>
      </c>
      <c r="BP16" s="78"/>
      <c r="BQ16" s="83"/>
      <c r="BR16" s="163">
        <v>0</v>
      </c>
      <c r="BS16" s="78">
        <f>BU16/BT16*100</f>
        <v>0</v>
      </c>
      <c r="BT16" s="83">
        <v>1</v>
      </c>
      <c r="BU16" s="163">
        <v>0</v>
      </c>
      <c r="BV16" s="166">
        <f t="shared" si="39"/>
        <v>79.220779220779221</v>
      </c>
      <c r="BW16" s="167">
        <f t="shared" si="40"/>
        <v>3.168831168831169</v>
      </c>
      <c r="BX16" s="78">
        <f t="shared" si="3"/>
        <v>89.473684210526315</v>
      </c>
      <c r="BY16" s="84">
        <v>19</v>
      </c>
      <c r="BZ16" s="163">
        <v>17</v>
      </c>
      <c r="CA16" s="160">
        <f t="shared" si="41"/>
        <v>2.6842105263157894</v>
      </c>
      <c r="CB16" s="160"/>
      <c r="CC16" s="87">
        <v>27.27272727272727</v>
      </c>
      <c r="CD16" s="168">
        <f t="shared" si="42"/>
        <v>3</v>
      </c>
      <c r="CE16" s="169">
        <f t="shared" si="43"/>
        <v>21.108286450391713</v>
      </c>
    </row>
    <row r="17" spans="1:83" s="90" customFormat="1" ht="17.399999999999999" x14ac:dyDescent="0.3">
      <c r="A17" s="92" t="s">
        <v>69</v>
      </c>
      <c r="B17" s="78">
        <v>100</v>
      </c>
      <c r="C17" s="159">
        <f t="shared" si="25"/>
        <v>3</v>
      </c>
      <c r="D17" s="80">
        <v>100</v>
      </c>
      <c r="E17" s="160">
        <f t="shared" si="26"/>
        <v>3</v>
      </c>
      <c r="F17" s="80">
        <f t="shared" si="27"/>
        <v>14.285714285714285</v>
      </c>
      <c r="G17" s="82">
        <v>7</v>
      </c>
      <c r="H17" s="83">
        <v>1</v>
      </c>
      <c r="I17" s="80">
        <f t="shared" si="28"/>
        <v>28.571428571428569</v>
      </c>
      <c r="J17" s="84">
        <v>7</v>
      </c>
      <c r="K17" s="83">
        <v>2</v>
      </c>
      <c r="L17" s="80"/>
      <c r="M17" s="82"/>
      <c r="N17" s="83">
        <v>0</v>
      </c>
      <c r="O17" s="80">
        <f t="shared" si="30"/>
        <v>75</v>
      </c>
      <c r="P17" s="84">
        <v>4</v>
      </c>
      <c r="Q17" s="83">
        <v>3</v>
      </c>
      <c r="R17" s="80"/>
      <c r="S17" s="85"/>
      <c r="T17" s="83">
        <v>0</v>
      </c>
      <c r="U17" s="80">
        <f t="shared" si="32"/>
        <v>25</v>
      </c>
      <c r="V17" s="84">
        <v>4</v>
      </c>
      <c r="W17" s="83">
        <v>1</v>
      </c>
      <c r="X17" s="80">
        <f>Z17/Y17*100</f>
        <v>0</v>
      </c>
      <c r="Y17" s="84">
        <v>2</v>
      </c>
      <c r="Z17" s="83">
        <v>0</v>
      </c>
      <c r="AA17" s="80"/>
      <c r="AB17" s="84"/>
      <c r="AC17" s="83">
        <v>0</v>
      </c>
      <c r="AD17" s="80">
        <f t="shared" si="34"/>
        <v>50</v>
      </c>
      <c r="AE17" s="84">
        <v>4</v>
      </c>
      <c r="AF17" s="83">
        <v>2</v>
      </c>
      <c r="AG17" s="83"/>
      <c r="AH17" s="84"/>
      <c r="AI17" s="83">
        <v>0</v>
      </c>
      <c r="AJ17" s="83"/>
      <c r="AK17" s="84"/>
      <c r="AL17" s="83">
        <v>0</v>
      </c>
      <c r="AM17" s="86">
        <f t="shared" si="36"/>
        <v>192.85714285714283</v>
      </c>
      <c r="AN17" s="162">
        <f t="shared" si="37"/>
        <v>5.7857142857142847</v>
      </c>
      <c r="AO17" s="78">
        <f t="shared" si="38"/>
        <v>50</v>
      </c>
      <c r="AP17" s="83">
        <v>2</v>
      </c>
      <c r="AQ17" s="163">
        <v>1</v>
      </c>
      <c r="AR17" s="170"/>
      <c r="AS17" s="164"/>
      <c r="AT17" s="163">
        <v>0</v>
      </c>
      <c r="AU17" s="171"/>
      <c r="AV17" s="83"/>
      <c r="AW17" s="163"/>
      <c r="AX17" s="163"/>
      <c r="AY17" s="83"/>
      <c r="AZ17" s="163"/>
      <c r="BA17" s="78"/>
      <c r="BB17" s="165"/>
      <c r="BC17" s="163">
        <v>0</v>
      </c>
      <c r="BD17" s="78">
        <f t="shared" si="2"/>
        <v>0</v>
      </c>
      <c r="BE17" s="165">
        <v>2</v>
      </c>
      <c r="BF17" s="163">
        <v>0</v>
      </c>
      <c r="BG17" s="78"/>
      <c r="BH17" s="165"/>
      <c r="BI17" s="163">
        <v>0</v>
      </c>
      <c r="BJ17" s="83"/>
      <c r="BK17" s="83"/>
      <c r="BL17" s="163">
        <v>0</v>
      </c>
      <c r="BM17" s="163"/>
      <c r="BN17" s="83"/>
      <c r="BO17" s="163">
        <v>0</v>
      </c>
      <c r="BP17" s="78">
        <f t="shared" ref="BP17" si="44">BR17/BQ17</f>
        <v>0</v>
      </c>
      <c r="BQ17" s="83">
        <v>1</v>
      </c>
      <c r="BR17" s="163">
        <v>0</v>
      </c>
      <c r="BS17" s="163"/>
      <c r="BT17" s="83"/>
      <c r="BU17" s="163">
        <v>0</v>
      </c>
      <c r="BV17" s="166">
        <f t="shared" si="39"/>
        <v>50</v>
      </c>
      <c r="BW17" s="167">
        <f t="shared" si="40"/>
        <v>2</v>
      </c>
      <c r="BX17" s="78">
        <f t="shared" si="3"/>
        <v>50</v>
      </c>
      <c r="BY17" s="83">
        <v>2</v>
      </c>
      <c r="BZ17" s="163">
        <v>1</v>
      </c>
      <c r="CA17" s="160">
        <f t="shared" si="41"/>
        <v>1.5</v>
      </c>
      <c r="CB17" s="160"/>
      <c r="CC17" s="87"/>
      <c r="CD17" s="168">
        <f t="shared" si="42"/>
        <v>0</v>
      </c>
      <c r="CE17" s="169">
        <f t="shared" si="43"/>
        <v>20.285714285714285</v>
      </c>
    </row>
    <row r="19" spans="1:83" x14ac:dyDescent="0.25">
      <c r="A19" s="90" t="s">
        <v>70</v>
      </c>
      <c r="B19" s="90"/>
    </row>
    <row r="20" spans="1:83" x14ac:dyDescent="0.25">
      <c r="A20" s="93" t="s">
        <v>68</v>
      </c>
      <c r="B20" s="93"/>
    </row>
  </sheetData>
  <sheetProtection password="C4BF" sheet="1" objects="1" scenarios="1" selectLockedCells="1" selectUnlockedCells="1"/>
  <mergeCells count="20">
    <mergeCell ref="AM1:AN1"/>
    <mergeCell ref="AM3:AM4"/>
    <mergeCell ref="AN3:AN4"/>
    <mergeCell ref="BX2:CA3"/>
    <mergeCell ref="A20:B20"/>
    <mergeCell ref="CC2:CD3"/>
    <mergeCell ref="A1:A3"/>
    <mergeCell ref="CE1:CE4"/>
    <mergeCell ref="BX1:CA1"/>
    <mergeCell ref="CC1:CD1"/>
    <mergeCell ref="CB2:CB3"/>
    <mergeCell ref="B1:C1"/>
    <mergeCell ref="D1:E1"/>
    <mergeCell ref="AO2:BW2"/>
    <mergeCell ref="BV3:BV4"/>
    <mergeCell ref="BW3:BW4"/>
    <mergeCell ref="BV1:BW1"/>
    <mergeCell ref="B2:C3"/>
    <mergeCell ref="D2:E3"/>
    <mergeCell ref="F2:AN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DF10"/>
  <sheetViews>
    <sheetView zoomScaleNormal="100" workbookViewId="0">
      <pane xSplit="1" ySplit="3" topLeftCell="AT4" activePane="bottomRight" state="frozen"/>
      <selection pane="topRight" activeCell="C1" sqref="C1"/>
      <selection pane="bottomLeft" activeCell="A4" sqref="A4"/>
      <selection pane="bottomRight" sqref="A1:A2"/>
    </sheetView>
  </sheetViews>
  <sheetFormatPr defaultRowHeight="13.2" x14ac:dyDescent="0.25"/>
  <cols>
    <col min="1" max="1" width="22.33203125" style="2" bestFit="1" customWidth="1"/>
    <col min="2" max="57" width="6" style="3" customWidth="1"/>
    <col min="58" max="58" width="6" style="19" customWidth="1"/>
    <col min="59" max="65" width="6" style="3" customWidth="1"/>
    <col min="66" max="66" width="6" style="19" customWidth="1"/>
    <col min="67" max="69" width="6" style="3" customWidth="1"/>
    <col min="70" max="70" width="6" style="19" customWidth="1"/>
    <col min="71" max="81" width="6" style="3" customWidth="1"/>
    <col min="82" max="82" width="7.109375" style="3" bestFit="1" customWidth="1"/>
    <col min="83" max="102" width="6" style="3" customWidth="1"/>
    <col min="103" max="106" width="6.5546875" style="3" customWidth="1"/>
    <col min="107" max="110" width="8.88671875" style="3"/>
    <col min="111" max="16384" width="8.88671875" style="2"/>
  </cols>
  <sheetData>
    <row r="1" spans="1:110" s="1" customFormat="1" ht="38.4" customHeight="1" x14ac:dyDescent="0.3">
      <c r="A1" s="24"/>
      <c r="B1" s="25" t="s">
        <v>57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 t="s">
        <v>58</v>
      </c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 t="s">
        <v>87</v>
      </c>
      <c r="CQ1" s="25"/>
      <c r="CR1" s="25"/>
      <c r="CS1" s="25"/>
      <c r="CT1" s="25"/>
      <c r="CU1" s="25"/>
      <c r="CV1" s="25"/>
      <c r="CW1" s="25"/>
      <c r="CX1" s="25"/>
      <c r="CY1" s="25" t="s">
        <v>60</v>
      </c>
      <c r="CZ1" s="25"/>
      <c r="DA1" s="25"/>
      <c r="DB1" s="25"/>
      <c r="DC1" s="11"/>
      <c r="DD1" s="11"/>
      <c r="DE1" s="11"/>
      <c r="DF1" s="11"/>
    </row>
    <row r="2" spans="1:110" ht="38.4" customHeight="1" x14ac:dyDescent="0.25">
      <c r="A2" s="26"/>
      <c r="B2" s="27" t="s">
        <v>73</v>
      </c>
      <c r="C2" s="27"/>
      <c r="D2" s="27"/>
      <c r="E2" s="27"/>
      <c r="F2" s="27" t="s">
        <v>74</v>
      </c>
      <c r="G2" s="27"/>
      <c r="H2" s="27"/>
      <c r="I2" s="27"/>
      <c r="J2" s="27" t="s">
        <v>75</v>
      </c>
      <c r="K2" s="27"/>
      <c r="L2" s="27"/>
      <c r="M2" s="27"/>
      <c r="N2" s="27" t="s">
        <v>76</v>
      </c>
      <c r="O2" s="27"/>
      <c r="P2" s="27"/>
      <c r="Q2" s="27"/>
      <c r="R2" s="27" t="s">
        <v>77</v>
      </c>
      <c r="S2" s="27"/>
      <c r="T2" s="27"/>
      <c r="U2" s="27"/>
      <c r="V2" s="27" t="s">
        <v>78</v>
      </c>
      <c r="W2" s="27"/>
      <c r="X2" s="27"/>
      <c r="Y2" s="27"/>
      <c r="Z2" s="27" t="s">
        <v>79</v>
      </c>
      <c r="AA2" s="27"/>
      <c r="AB2" s="27"/>
      <c r="AC2" s="27"/>
      <c r="AD2" s="27" t="s">
        <v>80</v>
      </c>
      <c r="AE2" s="27"/>
      <c r="AF2" s="27"/>
      <c r="AG2" s="27"/>
      <c r="AH2" s="27" t="s">
        <v>81</v>
      </c>
      <c r="AI2" s="27"/>
      <c r="AJ2" s="27"/>
      <c r="AK2" s="27"/>
      <c r="AL2" s="27" t="s">
        <v>82</v>
      </c>
      <c r="AM2" s="27"/>
      <c r="AN2" s="27"/>
      <c r="AO2" s="27"/>
      <c r="AP2" s="27" t="s">
        <v>83</v>
      </c>
      <c r="AQ2" s="27"/>
      <c r="AR2" s="27"/>
      <c r="AS2" s="27"/>
      <c r="AT2" s="27" t="s">
        <v>73</v>
      </c>
      <c r="AU2" s="27"/>
      <c r="AV2" s="27"/>
      <c r="AW2" s="27"/>
      <c r="AX2" s="27" t="s">
        <v>85</v>
      </c>
      <c r="AY2" s="27"/>
      <c r="AZ2" s="27"/>
      <c r="BA2" s="27"/>
      <c r="BB2" s="27" t="s">
        <v>84</v>
      </c>
      <c r="BC2" s="27"/>
      <c r="BD2" s="27"/>
      <c r="BE2" s="27"/>
      <c r="BF2" s="27" t="s">
        <v>75</v>
      </c>
      <c r="BG2" s="27"/>
      <c r="BH2" s="27"/>
      <c r="BI2" s="27"/>
      <c r="BJ2" s="27" t="s">
        <v>76</v>
      </c>
      <c r="BK2" s="27"/>
      <c r="BL2" s="27"/>
      <c r="BM2" s="27"/>
      <c r="BN2" s="27" t="s">
        <v>77</v>
      </c>
      <c r="BO2" s="27"/>
      <c r="BP2" s="27"/>
      <c r="BQ2" s="27"/>
      <c r="BR2" s="27" t="s">
        <v>78</v>
      </c>
      <c r="BS2" s="27"/>
      <c r="BT2" s="27"/>
      <c r="BU2" s="27"/>
      <c r="BV2" s="27" t="s">
        <v>79</v>
      </c>
      <c r="BW2" s="27"/>
      <c r="BX2" s="27"/>
      <c r="BY2" s="27"/>
      <c r="BZ2" s="27" t="s">
        <v>80</v>
      </c>
      <c r="CA2" s="27"/>
      <c r="CB2" s="27"/>
      <c r="CC2" s="27"/>
      <c r="CD2" s="27" t="s">
        <v>81</v>
      </c>
      <c r="CE2" s="27"/>
      <c r="CF2" s="27"/>
      <c r="CG2" s="27"/>
      <c r="CH2" s="27" t="s">
        <v>82</v>
      </c>
      <c r="CI2" s="27"/>
      <c r="CJ2" s="27"/>
      <c r="CK2" s="27"/>
      <c r="CL2" s="27" t="s">
        <v>83</v>
      </c>
      <c r="CM2" s="27"/>
      <c r="CN2" s="27"/>
      <c r="CO2" s="27"/>
      <c r="CP2" s="27" t="s">
        <v>73</v>
      </c>
      <c r="CQ2" s="27"/>
      <c r="CR2" s="27"/>
      <c r="CS2" s="27" t="s">
        <v>74</v>
      </c>
      <c r="CT2" s="27"/>
      <c r="CU2" s="27"/>
      <c r="CV2" s="37" t="s">
        <v>86</v>
      </c>
      <c r="CW2" s="38"/>
      <c r="CX2" s="39"/>
      <c r="CY2" s="25"/>
      <c r="CZ2" s="25"/>
      <c r="DA2" s="25"/>
      <c r="DB2" s="25"/>
    </row>
    <row r="3" spans="1:110" ht="53.4" x14ac:dyDescent="0.25">
      <c r="A3" s="28" t="s">
        <v>11</v>
      </c>
      <c r="B3" s="29" t="s">
        <v>59</v>
      </c>
      <c r="C3" s="29" t="s">
        <v>55</v>
      </c>
      <c r="D3" s="29" t="s">
        <v>54</v>
      </c>
      <c r="E3" s="30" t="s">
        <v>56</v>
      </c>
      <c r="F3" s="29" t="s">
        <v>59</v>
      </c>
      <c r="G3" s="29" t="s">
        <v>55</v>
      </c>
      <c r="H3" s="29" t="s">
        <v>54</v>
      </c>
      <c r="I3" s="30" t="s">
        <v>56</v>
      </c>
      <c r="J3" s="29" t="s">
        <v>59</v>
      </c>
      <c r="K3" s="29" t="s">
        <v>55</v>
      </c>
      <c r="L3" s="29" t="s">
        <v>54</v>
      </c>
      <c r="M3" s="30" t="s">
        <v>56</v>
      </c>
      <c r="N3" s="29" t="s">
        <v>59</v>
      </c>
      <c r="O3" s="29" t="s">
        <v>55</v>
      </c>
      <c r="P3" s="29" t="s">
        <v>54</v>
      </c>
      <c r="Q3" s="30" t="s">
        <v>56</v>
      </c>
      <c r="R3" s="29" t="s">
        <v>59</v>
      </c>
      <c r="S3" s="29" t="s">
        <v>55</v>
      </c>
      <c r="T3" s="29" t="s">
        <v>54</v>
      </c>
      <c r="U3" s="30" t="s">
        <v>56</v>
      </c>
      <c r="V3" s="29" t="s">
        <v>59</v>
      </c>
      <c r="W3" s="29" t="s">
        <v>55</v>
      </c>
      <c r="X3" s="29" t="s">
        <v>54</v>
      </c>
      <c r="Y3" s="30" t="s">
        <v>56</v>
      </c>
      <c r="Z3" s="29" t="s">
        <v>59</v>
      </c>
      <c r="AA3" s="29" t="s">
        <v>55</v>
      </c>
      <c r="AB3" s="29" t="s">
        <v>54</v>
      </c>
      <c r="AC3" s="30" t="s">
        <v>56</v>
      </c>
      <c r="AD3" s="29" t="s">
        <v>59</v>
      </c>
      <c r="AE3" s="29" t="s">
        <v>55</v>
      </c>
      <c r="AF3" s="29" t="s">
        <v>54</v>
      </c>
      <c r="AG3" s="30" t="s">
        <v>56</v>
      </c>
      <c r="AH3" s="29" t="s">
        <v>59</v>
      </c>
      <c r="AI3" s="29" t="s">
        <v>55</v>
      </c>
      <c r="AJ3" s="29" t="s">
        <v>54</v>
      </c>
      <c r="AK3" s="30" t="s">
        <v>56</v>
      </c>
      <c r="AL3" s="29" t="s">
        <v>59</v>
      </c>
      <c r="AM3" s="29" t="s">
        <v>55</v>
      </c>
      <c r="AN3" s="29" t="s">
        <v>54</v>
      </c>
      <c r="AO3" s="30" t="s">
        <v>56</v>
      </c>
      <c r="AP3" s="29" t="s">
        <v>59</v>
      </c>
      <c r="AQ3" s="29" t="s">
        <v>55</v>
      </c>
      <c r="AR3" s="29" t="s">
        <v>54</v>
      </c>
      <c r="AS3" s="30" t="s">
        <v>56</v>
      </c>
      <c r="AT3" s="29" t="s">
        <v>59</v>
      </c>
      <c r="AU3" s="29" t="s">
        <v>55</v>
      </c>
      <c r="AV3" s="29" t="s">
        <v>54</v>
      </c>
      <c r="AW3" s="30" t="s">
        <v>56</v>
      </c>
      <c r="AX3" s="29" t="s">
        <v>59</v>
      </c>
      <c r="AY3" s="29" t="s">
        <v>55</v>
      </c>
      <c r="AZ3" s="29" t="s">
        <v>54</v>
      </c>
      <c r="BA3" s="30" t="s">
        <v>56</v>
      </c>
      <c r="BB3" s="29" t="s">
        <v>59</v>
      </c>
      <c r="BC3" s="29" t="s">
        <v>55</v>
      </c>
      <c r="BD3" s="29" t="s">
        <v>54</v>
      </c>
      <c r="BE3" s="30" t="s">
        <v>56</v>
      </c>
      <c r="BF3" s="29" t="s">
        <v>59</v>
      </c>
      <c r="BG3" s="29" t="s">
        <v>55</v>
      </c>
      <c r="BH3" s="29" t="s">
        <v>54</v>
      </c>
      <c r="BI3" s="30" t="s">
        <v>56</v>
      </c>
      <c r="BJ3" s="29" t="s">
        <v>59</v>
      </c>
      <c r="BK3" s="29" t="s">
        <v>55</v>
      </c>
      <c r="BL3" s="29" t="s">
        <v>54</v>
      </c>
      <c r="BM3" s="30" t="s">
        <v>56</v>
      </c>
      <c r="BN3" s="29" t="s">
        <v>59</v>
      </c>
      <c r="BO3" s="29" t="s">
        <v>55</v>
      </c>
      <c r="BP3" s="29" t="s">
        <v>54</v>
      </c>
      <c r="BQ3" s="30" t="s">
        <v>56</v>
      </c>
      <c r="BR3" s="29" t="s">
        <v>59</v>
      </c>
      <c r="BS3" s="29" t="s">
        <v>55</v>
      </c>
      <c r="BT3" s="29" t="s">
        <v>54</v>
      </c>
      <c r="BU3" s="30" t="s">
        <v>56</v>
      </c>
      <c r="BV3" s="29" t="s">
        <v>59</v>
      </c>
      <c r="BW3" s="29" t="s">
        <v>55</v>
      </c>
      <c r="BX3" s="29" t="s">
        <v>54</v>
      </c>
      <c r="BY3" s="30" t="s">
        <v>56</v>
      </c>
      <c r="BZ3" s="29" t="s">
        <v>59</v>
      </c>
      <c r="CA3" s="29" t="s">
        <v>55</v>
      </c>
      <c r="CB3" s="29" t="s">
        <v>54</v>
      </c>
      <c r="CC3" s="30" t="s">
        <v>56</v>
      </c>
      <c r="CD3" s="29" t="s">
        <v>59</v>
      </c>
      <c r="CE3" s="29" t="s">
        <v>55</v>
      </c>
      <c r="CF3" s="29" t="s">
        <v>54</v>
      </c>
      <c r="CG3" s="30" t="s">
        <v>56</v>
      </c>
      <c r="CH3" s="29" t="s">
        <v>59</v>
      </c>
      <c r="CI3" s="29" t="s">
        <v>55</v>
      </c>
      <c r="CJ3" s="29" t="s">
        <v>54</v>
      </c>
      <c r="CK3" s="30" t="s">
        <v>56</v>
      </c>
      <c r="CL3" s="29" t="s">
        <v>59</v>
      </c>
      <c r="CM3" s="29" t="s">
        <v>55</v>
      </c>
      <c r="CN3" s="29" t="s">
        <v>54</v>
      </c>
      <c r="CO3" s="30" t="s">
        <v>56</v>
      </c>
      <c r="CP3" s="29" t="s">
        <v>55</v>
      </c>
      <c r="CQ3" s="29" t="s">
        <v>54</v>
      </c>
      <c r="CR3" s="30" t="s">
        <v>56</v>
      </c>
      <c r="CS3" s="29" t="s">
        <v>55</v>
      </c>
      <c r="CT3" s="29" t="s">
        <v>54</v>
      </c>
      <c r="CU3" s="30" t="s">
        <v>56</v>
      </c>
      <c r="CV3" s="29" t="s">
        <v>55</v>
      </c>
      <c r="CW3" s="29" t="s">
        <v>54</v>
      </c>
      <c r="CX3" s="30" t="s">
        <v>56</v>
      </c>
      <c r="CY3" s="29" t="s">
        <v>59</v>
      </c>
      <c r="CZ3" s="29" t="s">
        <v>55</v>
      </c>
      <c r="DA3" s="29" t="s">
        <v>54</v>
      </c>
      <c r="DB3" s="30" t="s">
        <v>56</v>
      </c>
    </row>
    <row r="4" spans="1:110" s="3" customFormat="1" ht="29.4" customHeight="1" x14ac:dyDescent="0.25">
      <c r="A4" s="77" t="s">
        <v>67</v>
      </c>
      <c r="B4" s="12">
        <v>3.22</v>
      </c>
      <c r="C4" s="12">
        <v>3.54</v>
      </c>
      <c r="D4" s="12">
        <v>3.46</v>
      </c>
      <c r="E4" s="23"/>
      <c r="F4" s="12">
        <v>2.89</v>
      </c>
      <c r="G4" s="12">
        <v>3</v>
      </c>
      <c r="H4" s="12">
        <v>3</v>
      </c>
      <c r="I4" s="23"/>
      <c r="J4" s="12"/>
      <c r="K4" s="12"/>
      <c r="L4" s="12"/>
      <c r="M4" s="23"/>
      <c r="N4" s="12">
        <v>3</v>
      </c>
      <c r="O4" s="12">
        <v>3</v>
      </c>
      <c r="P4" s="12">
        <v>3.5</v>
      </c>
      <c r="Q4" s="23"/>
      <c r="R4" s="12"/>
      <c r="S4" s="12">
        <v>5</v>
      </c>
      <c r="T4" s="12"/>
      <c r="U4" s="23"/>
      <c r="V4" s="12">
        <v>3.11</v>
      </c>
      <c r="W4" s="12">
        <v>3.33</v>
      </c>
      <c r="X4" s="12">
        <v>3.64</v>
      </c>
      <c r="Y4" s="23"/>
      <c r="Z4" s="12"/>
      <c r="AA4" s="12">
        <v>3.5</v>
      </c>
      <c r="AB4" s="12"/>
      <c r="AC4" s="23"/>
      <c r="AD4" s="12">
        <v>3</v>
      </c>
      <c r="AE4" s="12">
        <v>3</v>
      </c>
      <c r="AF4" s="12">
        <v>3</v>
      </c>
      <c r="AG4" s="23"/>
      <c r="AH4" s="12">
        <v>3.8</v>
      </c>
      <c r="AI4" s="12">
        <v>3</v>
      </c>
      <c r="AJ4" s="12">
        <v>3.78</v>
      </c>
      <c r="AK4" s="23"/>
      <c r="AL4" s="12">
        <v>3</v>
      </c>
      <c r="AM4" s="12">
        <v>4.5</v>
      </c>
      <c r="AN4" s="12"/>
      <c r="AO4" s="23"/>
      <c r="AP4" s="12"/>
      <c r="AQ4" s="12"/>
      <c r="AR4" s="12"/>
      <c r="AS4" s="23"/>
      <c r="AT4" s="14">
        <v>60.9</v>
      </c>
      <c r="AU4" s="13">
        <v>59.2</v>
      </c>
      <c r="AV4" s="13">
        <v>54.86</v>
      </c>
      <c r="AW4" s="23"/>
      <c r="AX4" s="13">
        <v>4</v>
      </c>
      <c r="AY4" s="12">
        <v>3.88</v>
      </c>
      <c r="AZ4" s="12">
        <v>4.37</v>
      </c>
      <c r="BA4" s="23"/>
      <c r="BB4" s="13">
        <v>32.4</v>
      </c>
      <c r="BC4" s="13">
        <v>38.380000000000003</v>
      </c>
      <c r="BD4" s="13">
        <v>27.67</v>
      </c>
      <c r="BE4" s="23"/>
      <c r="BF4" s="13">
        <v>45</v>
      </c>
      <c r="BG4" s="13">
        <v>46</v>
      </c>
      <c r="BH4" s="13"/>
      <c r="BI4" s="23"/>
      <c r="BJ4" s="13"/>
      <c r="BK4" s="13">
        <v>27</v>
      </c>
      <c r="BL4" s="13">
        <v>20</v>
      </c>
      <c r="BM4" s="23"/>
      <c r="BN4" s="13">
        <v>52.5</v>
      </c>
      <c r="BO4" s="13">
        <v>47</v>
      </c>
      <c r="BP4" s="13"/>
      <c r="BQ4" s="23"/>
      <c r="BR4" s="13">
        <v>48.5</v>
      </c>
      <c r="BS4" s="13">
        <v>69</v>
      </c>
      <c r="BT4" s="13">
        <v>55.29</v>
      </c>
      <c r="BU4" s="23"/>
      <c r="BV4" s="13">
        <v>41</v>
      </c>
      <c r="BW4" s="13">
        <v>56.4</v>
      </c>
      <c r="BX4" s="13">
        <v>50.25</v>
      </c>
      <c r="BY4" s="23"/>
      <c r="BZ4" s="13">
        <v>44.3</v>
      </c>
      <c r="CA4" s="12">
        <v>49</v>
      </c>
      <c r="CB4" s="12"/>
      <c r="CC4" s="23"/>
      <c r="CD4" s="13">
        <v>58.5</v>
      </c>
      <c r="CE4" s="12">
        <v>60</v>
      </c>
      <c r="CF4" s="12"/>
      <c r="CG4" s="23"/>
      <c r="CH4" s="13"/>
      <c r="CI4" s="13"/>
      <c r="CJ4" s="13"/>
      <c r="CK4" s="23"/>
      <c r="CL4" s="13">
        <v>29</v>
      </c>
      <c r="CM4" s="13"/>
      <c r="CN4" s="13">
        <v>40</v>
      </c>
      <c r="CO4" s="23"/>
      <c r="CP4" s="13"/>
      <c r="CQ4" s="13"/>
      <c r="CR4" s="23"/>
      <c r="CS4" s="13"/>
      <c r="CT4" s="13"/>
      <c r="CU4" s="23"/>
      <c r="CV4" s="13"/>
      <c r="CW4" s="13"/>
      <c r="CX4" s="23"/>
      <c r="CY4" s="15">
        <v>70.370370370370367</v>
      </c>
      <c r="CZ4" s="15">
        <v>44.444444444444443</v>
      </c>
      <c r="DA4" s="15">
        <v>74</v>
      </c>
      <c r="DB4" s="23"/>
    </row>
    <row r="5" spans="1:110" s="3" customFormat="1" ht="29.4" customHeight="1" x14ac:dyDescent="0.25">
      <c r="A5" s="4" t="s">
        <v>67</v>
      </c>
      <c r="B5" s="12">
        <v>3.42</v>
      </c>
      <c r="C5" s="12">
        <v>3.55</v>
      </c>
      <c r="D5" s="12">
        <v>3.41</v>
      </c>
      <c r="E5" s="23"/>
      <c r="F5" s="12">
        <v>3.58</v>
      </c>
      <c r="G5" s="12">
        <v>3</v>
      </c>
      <c r="H5" s="12">
        <v>3.15</v>
      </c>
      <c r="I5" s="23"/>
      <c r="J5" s="12"/>
      <c r="K5" s="12"/>
      <c r="L5" s="12"/>
      <c r="M5" s="23"/>
      <c r="N5" s="12">
        <v>3</v>
      </c>
      <c r="O5" s="12">
        <v>3.5</v>
      </c>
      <c r="P5" s="12">
        <v>3</v>
      </c>
      <c r="Q5" s="23"/>
      <c r="R5" s="12">
        <v>4</v>
      </c>
      <c r="S5" s="12"/>
      <c r="T5" s="12">
        <v>5</v>
      </c>
      <c r="U5" s="23"/>
      <c r="V5" s="12">
        <v>3.45</v>
      </c>
      <c r="W5" s="12">
        <v>3.4</v>
      </c>
      <c r="X5" s="12">
        <v>3.69</v>
      </c>
      <c r="Y5" s="23"/>
      <c r="Z5" s="12"/>
      <c r="AA5" s="12"/>
      <c r="AB5" s="12">
        <v>3</v>
      </c>
      <c r="AC5" s="23"/>
      <c r="AD5" s="12">
        <v>4</v>
      </c>
      <c r="AE5" s="12">
        <v>3.25</v>
      </c>
      <c r="AF5" s="12">
        <v>3.12</v>
      </c>
      <c r="AG5" s="23"/>
      <c r="AH5" s="12">
        <v>3.55</v>
      </c>
      <c r="AI5" s="12">
        <v>3.57</v>
      </c>
      <c r="AJ5" s="12">
        <v>3.67</v>
      </c>
      <c r="AK5" s="23"/>
      <c r="AL5" s="12"/>
      <c r="AM5" s="12"/>
      <c r="AN5" s="12"/>
      <c r="AO5" s="23"/>
      <c r="AP5" s="12"/>
      <c r="AQ5" s="12"/>
      <c r="AR5" s="12"/>
      <c r="AS5" s="23"/>
      <c r="AT5" s="14">
        <v>63</v>
      </c>
      <c r="AU5" s="13">
        <v>71</v>
      </c>
      <c r="AV5" s="13">
        <v>65.83</v>
      </c>
      <c r="AW5" s="23"/>
      <c r="AX5" s="16">
        <v>4</v>
      </c>
      <c r="AY5" s="13">
        <v>4.63</v>
      </c>
      <c r="AZ5" s="13">
        <v>4</v>
      </c>
      <c r="BA5" s="23"/>
      <c r="BB5" s="13">
        <v>27</v>
      </c>
      <c r="BC5" s="13">
        <v>33.67</v>
      </c>
      <c r="BD5" s="13">
        <v>41.5</v>
      </c>
      <c r="BE5" s="23"/>
      <c r="BF5" s="13"/>
      <c r="BG5" s="13"/>
      <c r="BH5" s="13">
        <v>44</v>
      </c>
      <c r="BI5" s="23"/>
      <c r="BJ5" s="13"/>
      <c r="BK5" s="13"/>
      <c r="BL5" s="13"/>
      <c r="BM5" s="23"/>
      <c r="BN5" s="13"/>
      <c r="BO5" s="13">
        <v>49</v>
      </c>
      <c r="BP5" s="13"/>
      <c r="BQ5" s="23"/>
      <c r="BR5" s="17">
        <v>50</v>
      </c>
      <c r="BS5" s="13">
        <v>63.33</v>
      </c>
      <c r="BT5" s="13">
        <v>52</v>
      </c>
      <c r="BU5" s="23"/>
      <c r="BV5" s="13">
        <v>50</v>
      </c>
      <c r="BW5" s="13">
        <v>75</v>
      </c>
      <c r="BX5" s="13"/>
      <c r="BY5" s="23"/>
      <c r="BZ5" s="13"/>
      <c r="CA5" s="13">
        <v>43</v>
      </c>
      <c r="CB5" s="13"/>
      <c r="CC5" s="23"/>
      <c r="CD5" s="13"/>
      <c r="CE5" s="13">
        <v>58</v>
      </c>
      <c r="CF5" s="13"/>
      <c r="CG5" s="23"/>
      <c r="CH5" s="13">
        <v>55.7</v>
      </c>
      <c r="CI5" s="13"/>
      <c r="CJ5" s="13"/>
      <c r="CK5" s="23"/>
      <c r="CL5" s="13">
        <v>71.7</v>
      </c>
      <c r="CM5" s="13"/>
      <c r="CN5" s="13"/>
      <c r="CO5" s="23"/>
      <c r="CP5" s="13"/>
      <c r="CQ5" s="13">
        <v>3.5</v>
      </c>
      <c r="CR5" s="23"/>
      <c r="CS5" s="13">
        <v>3.08</v>
      </c>
      <c r="CT5" s="13">
        <v>3.9</v>
      </c>
      <c r="CU5" s="23"/>
      <c r="CV5" s="13">
        <v>3.1539999999999999</v>
      </c>
      <c r="CW5" s="13">
        <v>3.6180000000000003</v>
      </c>
      <c r="CX5" s="23"/>
      <c r="CY5" s="15">
        <v>78.260869565217391</v>
      </c>
      <c r="CZ5" s="15">
        <v>82.608695652173907</v>
      </c>
      <c r="DA5" s="15">
        <v>85.714285714285708</v>
      </c>
      <c r="DB5" s="23"/>
    </row>
    <row r="6" spans="1:110" s="3" customFormat="1" ht="29.4" customHeight="1" x14ac:dyDescent="0.25">
      <c r="A6" s="4" t="s">
        <v>67</v>
      </c>
      <c r="B6" s="12">
        <v>3.65</v>
      </c>
      <c r="C6" s="12">
        <v>3.32</v>
      </c>
      <c r="D6" s="12">
        <v>3.5</v>
      </c>
      <c r="E6" s="23"/>
      <c r="F6" s="12">
        <v>3.61</v>
      </c>
      <c r="G6" s="12">
        <v>3.48</v>
      </c>
      <c r="H6" s="12">
        <v>3.46</v>
      </c>
      <c r="I6" s="23"/>
      <c r="J6" s="12">
        <v>3</v>
      </c>
      <c r="K6" s="12"/>
      <c r="L6" s="12"/>
      <c r="M6" s="23"/>
      <c r="N6" s="12"/>
      <c r="O6" s="12"/>
      <c r="P6" s="12"/>
      <c r="Q6" s="23"/>
      <c r="R6" s="12">
        <v>4</v>
      </c>
      <c r="S6" s="12">
        <v>4</v>
      </c>
      <c r="T6" s="12">
        <v>3.33</v>
      </c>
      <c r="U6" s="23"/>
      <c r="V6" s="12">
        <v>3.86</v>
      </c>
      <c r="W6" s="12">
        <v>3.35</v>
      </c>
      <c r="X6" s="12">
        <v>3.53</v>
      </c>
      <c r="Y6" s="23"/>
      <c r="Z6" s="12"/>
      <c r="AA6" s="12"/>
      <c r="AB6" s="12"/>
      <c r="AC6" s="23"/>
      <c r="AD6" s="12">
        <v>3.31</v>
      </c>
      <c r="AE6" s="12">
        <v>3</v>
      </c>
      <c r="AF6" s="12"/>
      <c r="AG6" s="23"/>
      <c r="AH6" s="12">
        <v>4.1399999999999997</v>
      </c>
      <c r="AI6" s="12">
        <v>3.65</v>
      </c>
      <c r="AJ6" s="12">
        <v>3.89</v>
      </c>
      <c r="AK6" s="23"/>
      <c r="AL6" s="12"/>
      <c r="AM6" s="12"/>
      <c r="AN6" s="12"/>
      <c r="AO6" s="23"/>
      <c r="AP6" s="12"/>
      <c r="AQ6" s="12"/>
      <c r="AR6" s="12">
        <v>3</v>
      </c>
      <c r="AS6" s="23"/>
      <c r="AT6" s="14">
        <v>56</v>
      </c>
      <c r="AU6" s="13">
        <v>60.8</v>
      </c>
      <c r="AV6" s="13">
        <v>55.33</v>
      </c>
      <c r="AW6" s="23"/>
      <c r="AX6" s="16">
        <v>3.86</v>
      </c>
      <c r="AY6" s="13">
        <v>4.38</v>
      </c>
      <c r="AZ6" s="13">
        <v>4</v>
      </c>
      <c r="BA6" s="23"/>
      <c r="BB6" s="16"/>
      <c r="BC6" s="13">
        <v>50.5</v>
      </c>
      <c r="BD6" s="13">
        <v>54.33</v>
      </c>
      <c r="BE6" s="23"/>
      <c r="BF6" s="13"/>
      <c r="BG6" s="13"/>
      <c r="BH6" s="13"/>
      <c r="BI6" s="23"/>
      <c r="BJ6" s="13"/>
      <c r="BK6" s="13"/>
      <c r="BL6" s="13"/>
      <c r="BM6" s="23"/>
      <c r="BN6" s="17">
        <v>44</v>
      </c>
      <c r="BO6" s="13">
        <v>49</v>
      </c>
      <c r="BP6" s="13">
        <v>36</v>
      </c>
      <c r="BQ6" s="23"/>
      <c r="BR6" s="17">
        <v>48</v>
      </c>
      <c r="BS6" s="13">
        <v>59.4</v>
      </c>
      <c r="BT6" s="13">
        <v>43.6</v>
      </c>
      <c r="BU6" s="23"/>
      <c r="BV6" s="13"/>
      <c r="BW6" s="13">
        <v>42</v>
      </c>
      <c r="BX6" s="13">
        <v>50</v>
      </c>
      <c r="BY6" s="23"/>
      <c r="BZ6" s="13">
        <v>57</v>
      </c>
      <c r="CA6" s="13">
        <v>60</v>
      </c>
      <c r="CB6" s="13">
        <v>50.75</v>
      </c>
      <c r="CC6" s="23"/>
      <c r="CD6" s="13"/>
      <c r="CE6" s="13"/>
      <c r="CF6" s="13"/>
      <c r="CG6" s="23"/>
      <c r="CH6" s="13"/>
      <c r="CI6" s="13"/>
      <c r="CJ6" s="13"/>
      <c r="CK6" s="23"/>
      <c r="CL6" s="13"/>
      <c r="CM6" s="13"/>
      <c r="CN6" s="13"/>
      <c r="CO6" s="23"/>
      <c r="CP6" s="13"/>
      <c r="CQ6" s="13">
        <v>3.7930000000000001</v>
      </c>
      <c r="CR6" s="23"/>
      <c r="CS6" s="13">
        <v>3.2829999999999999</v>
      </c>
      <c r="CT6" s="13">
        <v>3.7410000000000001</v>
      </c>
      <c r="CU6" s="23"/>
      <c r="CV6" s="13">
        <v>3.319</v>
      </c>
      <c r="CW6" s="13">
        <v>4.6849999999999996</v>
      </c>
      <c r="CX6" s="23"/>
      <c r="CY6" s="15">
        <v>0</v>
      </c>
      <c r="CZ6" s="15">
        <v>0</v>
      </c>
      <c r="DA6" s="15">
        <v>0</v>
      </c>
      <c r="DB6" s="23"/>
    </row>
    <row r="7" spans="1:110" s="3" customFormat="1" ht="29.4" customHeight="1" x14ac:dyDescent="0.25">
      <c r="A7" s="4" t="s">
        <v>67</v>
      </c>
      <c r="B7" s="12">
        <v>3.44</v>
      </c>
      <c r="C7" s="12">
        <v>3.67</v>
      </c>
      <c r="D7" s="12">
        <v>3.29</v>
      </c>
      <c r="E7" s="23"/>
      <c r="F7" s="12">
        <v>3.33</v>
      </c>
      <c r="G7" s="12">
        <v>3.67</v>
      </c>
      <c r="H7" s="12">
        <v>3.14</v>
      </c>
      <c r="I7" s="23"/>
      <c r="J7" s="12"/>
      <c r="K7" s="12"/>
      <c r="L7" s="12"/>
      <c r="M7" s="23"/>
      <c r="N7" s="12">
        <v>3.33</v>
      </c>
      <c r="O7" s="12">
        <v>4</v>
      </c>
      <c r="P7" s="12">
        <v>4</v>
      </c>
      <c r="Q7" s="23"/>
      <c r="R7" s="12"/>
      <c r="S7" s="12"/>
      <c r="T7" s="12"/>
      <c r="U7" s="23"/>
      <c r="V7" s="12">
        <v>3.44</v>
      </c>
      <c r="W7" s="12">
        <v>3.67</v>
      </c>
      <c r="X7" s="12">
        <v>3</v>
      </c>
      <c r="Y7" s="23"/>
      <c r="Z7" s="12">
        <v>3.5</v>
      </c>
      <c r="AA7" s="12"/>
      <c r="AB7" s="12">
        <v>2</v>
      </c>
      <c r="AC7" s="23"/>
      <c r="AD7" s="12">
        <v>3.5</v>
      </c>
      <c r="AE7" s="12">
        <v>4</v>
      </c>
      <c r="AF7" s="12"/>
      <c r="AG7" s="23"/>
      <c r="AH7" s="12"/>
      <c r="AI7" s="12">
        <v>4</v>
      </c>
      <c r="AJ7" s="12">
        <v>4</v>
      </c>
      <c r="AK7" s="23"/>
      <c r="AL7" s="12">
        <v>3.5</v>
      </c>
      <c r="AM7" s="12"/>
      <c r="AN7" s="12"/>
      <c r="AO7" s="23"/>
      <c r="AP7" s="12"/>
      <c r="AQ7" s="12"/>
      <c r="AR7" s="12"/>
      <c r="AS7" s="23"/>
      <c r="AT7" s="14">
        <v>64.400000000000006</v>
      </c>
      <c r="AU7" s="13">
        <v>54.5</v>
      </c>
      <c r="AV7" s="13">
        <v>72</v>
      </c>
      <c r="AW7" s="23"/>
      <c r="AX7" s="16">
        <v>4.4400000000000004</v>
      </c>
      <c r="AY7" s="13">
        <v>3.5</v>
      </c>
      <c r="AZ7" s="13">
        <v>4</v>
      </c>
      <c r="BA7" s="23"/>
      <c r="BB7" s="13">
        <v>36.799999999999997</v>
      </c>
      <c r="BC7" s="13">
        <v>14</v>
      </c>
      <c r="BD7" s="13"/>
      <c r="BE7" s="23"/>
      <c r="BF7" s="17">
        <v>39</v>
      </c>
      <c r="BG7" s="13">
        <v>27</v>
      </c>
      <c r="BH7" s="13"/>
      <c r="BI7" s="23"/>
      <c r="BJ7" s="13"/>
      <c r="BK7" s="13"/>
      <c r="BL7" s="13"/>
      <c r="BM7" s="23"/>
      <c r="BN7" s="13"/>
      <c r="BO7" s="13"/>
      <c r="BP7" s="13"/>
      <c r="BQ7" s="23"/>
      <c r="BR7" s="17">
        <v>55</v>
      </c>
      <c r="BS7" s="13">
        <v>46.5</v>
      </c>
      <c r="BT7" s="13">
        <v>34.5</v>
      </c>
      <c r="BU7" s="23"/>
      <c r="BV7" s="13"/>
      <c r="BW7" s="13"/>
      <c r="BX7" s="13"/>
      <c r="BY7" s="23"/>
      <c r="BZ7" s="13">
        <v>34</v>
      </c>
      <c r="CA7" s="13"/>
      <c r="CB7" s="13"/>
      <c r="CC7" s="23"/>
      <c r="CD7" s="13"/>
      <c r="CE7" s="13"/>
      <c r="CF7" s="13"/>
      <c r="CG7" s="23"/>
      <c r="CH7" s="13"/>
      <c r="CI7" s="13">
        <v>50</v>
      </c>
      <c r="CJ7" s="13">
        <v>48</v>
      </c>
      <c r="CK7" s="23"/>
      <c r="CL7" s="13"/>
      <c r="CM7" s="13"/>
      <c r="CN7" s="13"/>
      <c r="CO7" s="23"/>
      <c r="CP7" s="13">
        <v>4.33</v>
      </c>
      <c r="CQ7" s="13">
        <v>5</v>
      </c>
      <c r="CR7" s="23"/>
      <c r="CS7" s="13">
        <v>4.3339999999999996</v>
      </c>
      <c r="CT7" s="13">
        <v>5</v>
      </c>
      <c r="CU7" s="23"/>
      <c r="CV7" s="13">
        <v>3</v>
      </c>
      <c r="CW7" s="13">
        <v>4</v>
      </c>
      <c r="CX7" s="23"/>
      <c r="CY7" s="15">
        <v>54.54545454545454</v>
      </c>
      <c r="CZ7" s="15">
        <v>50</v>
      </c>
      <c r="DA7" s="15">
        <v>18.181818181818183</v>
      </c>
      <c r="DB7" s="23"/>
    </row>
    <row r="8" spans="1:110" s="18" customFormat="1" ht="29.4" customHeight="1" x14ac:dyDescent="0.25">
      <c r="A8" s="42" t="s">
        <v>88</v>
      </c>
      <c r="B8" s="31">
        <f>AVERAGE(B4:B7)</f>
        <v>3.4325000000000001</v>
      </c>
      <c r="C8" s="31">
        <f>AVERAGE(C4:C7)</f>
        <v>3.52</v>
      </c>
      <c r="D8" s="31">
        <f>AVERAGE(D4:D7)</f>
        <v>3.415</v>
      </c>
      <c r="E8" s="32"/>
      <c r="F8" s="31">
        <f>AVERAGE(F4:F7)</f>
        <v>3.3525</v>
      </c>
      <c r="G8" s="31">
        <f>AVERAGE(G4:G7)</f>
        <v>3.2875000000000001</v>
      </c>
      <c r="H8" s="31">
        <f>AVERAGE(H4:H7)</f>
        <v>3.1875</v>
      </c>
      <c r="I8" s="32"/>
      <c r="J8" s="31">
        <f>AVERAGE(J4:J7)</f>
        <v>3</v>
      </c>
      <c r="K8" s="31"/>
      <c r="L8" s="31"/>
      <c r="M8" s="32"/>
      <c r="N8" s="31">
        <f>AVERAGE(N4:N7)</f>
        <v>3.11</v>
      </c>
      <c r="O8" s="31">
        <f>AVERAGE(O4:O7)</f>
        <v>3.5</v>
      </c>
      <c r="P8" s="31">
        <f>AVERAGE(P4:P7)</f>
        <v>3.5</v>
      </c>
      <c r="Q8" s="32"/>
      <c r="R8" s="31">
        <f>AVERAGE(R4:R7)</f>
        <v>4</v>
      </c>
      <c r="S8" s="31">
        <f>AVERAGE(S4:S7)</f>
        <v>4.5</v>
      </c>
      <c r="T8" s="31">
        <f>AVERAGE(T4:T7)</f>
        <v>4.165</v>
      </c>
      <c r="U8" s="32"/>
      <c r="V8" s="31">
        <f>AVERAGE(V4:V7)</f>
        <v>3.4649999999999999</v>
      </c>
      <c r="W8" s="31">
        <f>AVERAGE(W4:W7)</f>
        <v>3.4375</v>
      </c>
      <c r="X8" s="31">
        <f>AVERAGE(X4:X7)</f>
        <v>3.4649999999999999</v>
      </c>
      <c r="Y8" s="32"/>
      <c r="Z8" s="31">
        <f>AVERAGE(Z4:Z7)</f>
        <v>3.5</v>
      </c>
      <c r="AA8" s="31">
        <f>AVERAGE(AA4:AA7)</f>
        <v>3.5</v>
      </c>
      <c r="AB8" s="31">
        <f>AVERAGE(AB4:AB7)</f>
        <v>2.5</v>
      </c>
      <c r="AC8" s="32"/>
      <c r="AD8" s="31">
        <f>AVERAGE(AD4:AD7)</f>
        <v>3.4525000000000001</v>
      </c>
      <c r="AE8" s="31">
        <f>AVERAGE(AE4:AE7)</f>
        <v>3.3125</v>
      </c>
      <c r="AF8" s="31">
        <f>AVERAGE(AF4:AF7)</f>
        <v>3.06</v>
      </c>
      <c r="AG8" s="32"/>
      <c r="AH8" s="31">
        <f>AVERAGE(AH4:AH7)</f>
        <v>3.8299999999999996</v>
      </c>
      <c r="AI8" s="31">
        <f>AVERAGE(AI4:AI7)</f>
        <v>3.5550000000000002</v>
      </c>
      <c r="AJ8" s="31">
        <f>AVERAGE(AJ4:AJ7)</f>
        <v>3.835</v>
      </c>
      <c r="AK8" s="32"/>
      <c r="AL8" s="31">
        <f>AVERAGE(AL4:AL7)</f>
        <v>3.25</v>
      </c>
      <c r="AM8" s="31">
        <f>AVERAGE(AM4:AM7)</f>
        <v>4.5</v>
      </c>
      <c r="AN8" s="31"/>
      <c r="AO8" s="32"/>
      <c r="AP8" s="31"/>
      <c r="AQ8" s="31"/>
      <c r="AR8" s="31">
        <f>AVERAGE(AR4:AR7)</f>
        <v>3</v>
      </c>
      <c r="AS8" s="32"/>
      <c r="AT8" s="31">
        <f>AVERAGE(AT4:AT7)</f>
        <v>61.075000000000003</v>
      </c>
      <c r="AU8" s="31">
        <f>AVERAGE(AU4:AU7)</f>
        <v>61.375</v>
      </c>
      <c r="AV8" s="31">
        <f>AVERAGE(AV4:AV7)</f>
        <v>62.004999999999995</v>
      </c>
      <c r="AW8" s="32"/>
      <c r="AX8" s="31">
        <f>AVERAGE(AX4:AX7)</f>
        <v>4.0750000000000002</v>
      </c>
      <c r="AY8" s="31">
        <f>AVERAGE(AY4:AY7)</f>
        <v>4.0975000000000001</v>
      </c>
      <c r="AZ8" s="31">
        <f>AVERAGE(AZ4:AZ7)</f>
        <v>4.0925000000000002</v>
      </c>
      <c r="BA8" s="32"/>
      <c r="BB8" s="31">
        <f>AVERAGE(BB4:BB7)</f>
        <v>32.066666666666663</v>
      </c>
      <c r="BC8" s="31">
        <f t="shared" ref="BC8:BD8" si="0">AVERAGE(BC4:BC7)</f>
        <v>34.137500000000003</v>
      </c>
      <c r="BD8" s="31">
        <f t="shared" si="0"/>
        <v>41.166666666666664</v>
      </c>
      <c r="BE8" s="32"/>
      <c r="BF8" s="31">
        <f>AVERAGE(BF4:BF7)</f>
        <v>42</v>
      </c>
      <c r="BG8" s="31">
        <f>AVERAGE(BG4:BG7)</f>
        <v>36.5</v>
      </c>
      <c r="BH8" s="31">
        <f>AVERAGE(BH4:BH7)</f>
        <v>44</v>
      </c>
      <c r="BI8" s="32"/>
      <c r="BJ8" s="32"/>
      <c r="BK8" s="31">
        <f>AVERAGE(BK4:BK7)</f>
        <v>27</v>
      </c>
      <c r="BL8" s="31">
        <f>AVERAGE(BL4:BL7)</f>
        <v>20</v>
      </c>
      <c r="BM8" s="32"/>
      <c r="BN8" s="31">
        <f>AVERAGE(BN4:BN7)</f>
        <v>48.25</v>
      </c>
      <c r="BO8" s="31">
        <f>AVERAGE(BO4:BO7)</f>
        <v>48.333333333333336</v>
      </c>
      <c r="BP8" s="31">
        <f>AVERAGE(BP4:BP7)</f>
        <v>36</v>
      </c>
      <c r="BQ8" s="32"/>
      <c r="BR8" s="31">
        <f>AVERAGE(BR4:BR7)</f>
        <v>50.375</v>
      </c>
      <c r="BS8" s="31">
        <f>AVERAGE(BS4:BS7)</f>
        <v>59.557499999999997</v>
      </c>
      <c r="BT8" s="31">
        <f>AVERAGE(BT4:BT7)</f>
        <v>46.347499999999997</v>
      </c>
      <c r="BU8" s="32"/>
      <c r="BV8" s="31">
        <f>AVERAGE(BV4:BV7)</f>
        <v>45.5</v>
      </c>
      <c r="BW8" s="31">
        <f>AVERAGE(BW4:BW7)</f>
        <v>57.800000000000004</v>
      </c>
      <c r="BX8" s="31">
        <f>AVERAGE(BX4:BX7)</f>
        <v>50.125</v>
      </c>
      <c r="BY8" s="32"/>
      <c r="BZ8" s="31">
        <f>AVERAGE(BZ4:BZ7)</f>
        <v>45.1</v>
      </c>
      <c r="CA8" s="31">
        <f>AVERAGE(CA4:CA7)</f>
        <v>50.666666666666664</v>
      </c>
      <c r="CB8" s="31">
        <f>AVERAGE(CB4:CB7)</f>
        <v>50.75</v>
      </c>
      <c r="CC8" s="32"/>
      <c r="CD8" s="31">
        <f>AVERAGE(CD4:CD7)</f>
        <v>58.5</v>
      </c>
      <c r="CE8" s="31">
        <f>AVERAGE(CE4:CE7)</f>
        <v>59</v>
      </c>
      <c r="CF8" s="32"/>
      <c r="CG8" s="32"/>
      <c r="CH8" s="31">
        <f>AVERAGE(CH4:CH7)</f>
        <v>55.7</v>
      </c>
      <c r="CI8" s="31">
        <f>AVERAGE(CI4:CI7)</f>
        <v>50</v>
      </c>
      <c r="CJ8" s="31">
        <f>AVERAGE(CJ4:CJ7)</f>
        <v>48</v>
      </c>
      <c r="CK8" s="32"/>
      <c r="CL8" s="31">
        <f>AVERAGE(CL4:CL7)</f>
        <v>50.35</v>
      </c>
      <c r="CM8" s="32"/>
      <c r="CN8" s="31">
        <f>AVERAGE(CN4:CN7)</f>
        <v>40</v>
      </c>
      <c r="CO8" s="32"/>
      <c r="CP8" s="31">
        <f>AVERAGE(CP4:CP7)</f>
        <v>4.33</v>
      </c>
      <c r="CQ8" s="31">
        <f>AVERAGE(CQ4:CQ7)</f>
        <v>4.0976666666666661</v>
      </c>
      <c r="CR8" s="32"/>
      <c r="CS8" s="31">
        <f>AVERAGE(CS4:CS7)</f>
        <v>3.5656666666666665</v>
      </c>
      <c r="CT8" s="31">
        <f>AVERAGE(CT4:CT7)</f>
        <v>4.2136666666666667</v>
      </c>
      <c r="CU8" s="32"/>
      <c r="CV8" s="31">
        <f>AVERAGE(CV4:CV7)</f>
        <v>3.1576666666666662</v>
      </c>
      <c r="CW8" s="31">
        <f>AVERAGE(CW4:CW7)</f>
        <v>4.101</v>
      </c>
      <c r="CX8" s="32"/>
      <c r="CY8" s="31">
        <f>AVERAGE(CY4:CY7)</f>
        <v>50.794173620260572</v>
      </c>
      <c r="CZ8" s="31">
        <f>AVERAGE(CZ4:CZ7)</f>
        <v>44.263285024154584</v>
      </c>
      <c r="DA8" s="31">
        <f>AVERAGE(DA4:DA7)</f>
        <v>44.474025974025977</v>
      </c>
      <c r="DB8" s="32"/>
    </row>
    <row r="9" spans="1:110" s="35" customFormat="1" ht="29.4" customHeight="1" x14ac:dyDescent="0.3">
      <c r="A9" s="40" t="s">
        <v>72</v>
      </c>
      <c r="B9" s="31">
        <v>3.7092307692307687</v>
      </c>
      <c r="C9" s="31">
        <v>3.7792307692307694</v>
      </c>
      <c r="D9" s="31">
        <v>3.6753846153846155</v>
      </c>
      <c r="E9" s="32"/>
      <c r="F9" s="31">
        <v>3.5638461538461539</v>
      </c>
      <c r="G9" s="31">
        <v>3.6115384615384616</v>
      </c>
      <c r="H9" s="31">
        <v>3.4230769230769229</v>
      </c>
      <c r="I9" s="32"/>
      <c r="J9" s="31">
        <v>3.80125</v>
      </c>
      <c r="K9" s="31">
        <v>3.5637499999999998</v>
      </c>
      <c r="L9" s="31">
        <v>3.597142857142857</v>
      </c>
      <c r="M9" s="32"/>
      <c r="N9" s="31">
        <v>3.6280000000000001</v>
      </c>
      <c r="O9" s="31">
        <v>3.7950000000000004</v>
      </c>
      <c r="P9" s="31">
        <v>3.6970000000000001</v>
      </c>
      <c r="Q9" s="32"/>
      <c r="R9" s="31">
        <v>3.8699999999999997</v>
      </c>
      <c r="S9" s="31">
        <v>4.3639999999999999</v>
      </c>
      <c r="T9" s="31">
        <v>4.1040000000000001</v>
      </c>
      <c r="U9" s="32"/>
      <c r="V9" s="31">
        <v>3.6024999999999996</v>
      </c>
      <c r="W9" s="31">
        <v>3.5938461538461537</v>
      </c>
      <c r="X9" s="31">
        <v>3.5530769230769232</v>
      </c>
      <c r="Y9" s="32"/>
      <c r="Z9" s="31">
        <v>3.8366666666666669</v>
      </c>
      <c r="AA9" s="31">
        <v>3.5825</v>
      </c>
      <c r="AB9" s="31">
        <v>2.9166666666666665</v>
      </c>
      <c r="AC9" s="32"/>
      <c r="AD9" s="31">
        <v>3.4463636363636359</v>
      </c>
      <c r="AE9" s="31">
        <v>3.5124999999999997</v>
      </c>
      <c r="AF9" s="31">
        <v>3.3270000000000004</v>
      </c>
      <c r="AG9" s="32"/>
      <c r="AH9" s="31">
        <v>3.7533333333333334</v>
      </c>
      <c r="AI9" s="31">
        <v>3.8946153846153844</v>
      </c>
      <c r="AJ9" s="31">
        <v>3.8769230769230774</v>
      </c>
      <c r="AK9" s="32"/>
      <c r="AL9" s="31">
        <v>3.5842857142857141</v>
      </c>
      <c r="AM9" s="31">
        <v>3.4828571428571427</v>
      </c>
      <c r="AN9" s="31">
        <v>4.1500000000000004</v>
      </c>
      <c r="AO9" s="32"/>
      <c r="AP9" s="31">
        <v>3.0083333333333333</v>
      </c>
      <c r="AQ9" s="31">
        <v>3.8657142857142861</v>
      </c>
      <c r="AR9" s="31">
        <v>3.3159999999999998</v>
      </c>
      <c r="AS9" s="32"/>
      <c r="AT9" s="33">
        <v>66.646153846153851</v>
      </c>
      <c r="AU9" s="32">
        <v>69.091666666666654</v>
      </c>
      <c r="AV9" s="32">
        <v>65.203076923076935</v>
      </c>
      <c r="AW9" s="32"/>
      <c r="AX9" s="34">
        <v>4.2123076923076921</v>
      </c>
      <c r="AY9" s="32">
        <v>4.1366666666666676</v>
      </c>
      <c r="AZ9" s="32">
        <v>4.1646153846153844</v>
      </c>
      <c r="BA9" s="32"/>
      <c r="BB9" s="32">
        <v>41.463636363636361</v>
      </c>
      <c r="BC9" s="32">
        <v>40.104166666666664</v>
      </c>
      <c r="BD9" s="32">
        <v>46.825833333333328</v>
      </c>
      <c r="BE9" s="32"/>
      <c r="BF9" s="32">
        <v>52.679999999999993</v>
      </c>
      <c r="BG9" s="32">
        <v>43.58625</v>
      </c>
      <c r="BH9" s="32">
        <v>49.658888888888889</v>
      </c>
      <c r="BI9" s="32"/>
      <c r="BJ9" s="32">
        <v>58.333333333333336</v>
      </c>
      <c r="BK9" s="32">
        <v>46.076666666666661</v>
      </c>
      <c r="BL9" s="32">
        <v>51.955999999999996</v>
      </c>
      <c r="BM9" s="32"/>
      <c r="BN9" s="32">
        <v>47.12</v>
      </c>
      <c r="BO9" s="32">
        <v>50.236249999999998</v>
      </c>
      <c r="BP9" s="32">
        <v>44.63</v>
      </c>
      <c r="BQ9" s="32"/>
      <c r="BR9" s="32">
        <v>57.846153846153847</v>
      </c>
      <c r="BS9" s="32">
        <v>62.06181818181819</v>
      </c>
      <c r="BT9" s="32">
        <v>52.79461538461539</v>
      </c>
      <c r="BU9" s="32"/>
      <c r="BV9" s="32">
        <v>54.779999999999994</v>
      </c>
      <c r="BW9" s="32">
        <v>54.629999999999995</v>
      </c>
      <c r="BX9" s="32">
        <v>51.157777777777774</v>
      </c>
      <c r="BY9" s="32"/>
      <c r="BZ9" s="32">
        <v>50.627272727272725</v>
      </c>
      <c r="CA9" s="32">
        <v>46.647000000000006</v>
      </c>
      <c r="CB9" s="32">
        <v>47.647500000000001</v>
      </c>
      <c r="CC9" s="32"/>
      <c r="CD9" s="32">
        <v>66.416666666666671</v>
      </c>
      <c r="CE9" s="32">
        <v>54.833333333333336</v>
      </c>
      <c r="CF9" s="32">
        <v>48.19</v>
      </c>
      <c r="CG9" s="32"/>
      <c r="CH9" s="32">
        <v>50.833333333333336</v>
      </c>
      <c r="CI9" s="32">
        <v>62.895000000000003</v>
      </c>
      <c r="CJ9" s="32">
        <v>55.748333333333328</v>
      </c>
      <c r="CK9" s="32"/>
      <c r="CL9" s="32">
        <v>60.199999999999996</v>
      </c>
      <c r="CM9" s="32">
        <v>64.265999999999991</v>
      </c>
      <c r="CN9" s="32">
        <v>49.733333333333327</v>
      </c>
      <c r="CO9" s="32"/>
      <c r="CP9" s="32">
        <v>4.33</v>
      </c>
      <c r="CQ9" s="32">
        <v>3.9189090909090898</v>
      </c>
      <c r="CR9" s="32"/>
      <c r="CS9" s="32">
        <v>3.7869166666666678</v>
      </c>
      <c r="CT9" s="32">
        <v>4.049833333333333</v>
      </c>
      <c r="CU9" s="32"/>
      <c r="CV9" s="32">
        <v>3.2552500000000002</v>
      </c>
      <c r="CW9" s="32">
        <v>3.7464999999999997</v>
      </c>
      <c r="CX9" s="32"/>
      <c r="CY9" s="32">
        <v>60.724252055652038</v>
      </c>
      <c r="CZ9" s="32">
        <v>59.561361892443216</v>
      </c>
      <c r="DA9" s="32">
        <v>54.815844835190312</v>
      </c>
      <c r="DB9" s="32"/>
    </row>
    <row r="10" spans="1:110" s="36" customFormat="1" ht="29.4" customHeight="1" x14ac:dyDescent="0.3">
      <c r="A10" s="41" t="s">
        <v>71</v>
      </c>
      <c r="B10" s="32">
        <v>3.8</v>
      </c>
      <c r="C10" s="32">
        <v>3.73</v>
      </c>
      <c r="D10" s="32">
        <v>3.74</v>
      </c>
      <c r="E10" s="32"/>
      <c r="F10" s="32">
        <v>3.61</v>
      </c>
      <c r="G10" s="32">
        <v>3.63</v>
      </c>
      <c r="H10" s="31">
        <v>3.4764540337711067</v>
      </c>
      <c r="I10" s="32"/>
      <c r="J10" s="32">
        <v>3.69</v>
      </c>
      <c r="K10" s="32">
        <v>3.68</v>
      </c>
      <c r="L10" s="32">
        <v>3.6</v>
      </c>
      <c r="M10" s="32"/>
      <c r="N10" s="32">
        <v>3.86</v>
      </c>
      <c r="O10" s="32">
        <v>3.75</v>
      </c>
      <c r="P10" s="32">
        <v>3.8</v>
      </c>
      <c r="Q10" s="32"/>
      <c r="R10" s="32">
        <v>4.0199999999999996</v>
      </c>
      <c r="S10" s="32">
        <v>4.3099999999999996</v>
      </c>
      <c r="T10" s="32">
        <v>3.99</v>
      </c>
      <c r="U10" s="32"/>
      <c r="V10" s="32">
        <v>3.61</v>
      </c>
      <c r="W10" s="32">
        <v>3.52</v>
      </c>
      <c r="X10" s="32">
        <v>3.58</v>
      </c>
      <c r="Y10" s="32"/>
      <c r="Z10" s="32">
        <v>3.67</v>
      </c>
      <c r="AA10" s="32">
        <v>3.43</v>
      </c>
      <c r="AB10" s="32">
        <v>2.91</v>
      </c>
      <c r="AC10" s="32"/>
      <c r="AD10" s="32">
        <v>3.38</v>
      </c>
      <c r="AE10" s="32">
        <v>3.39</v>
      </c>
      <c r="AF10" s="32">
        <v>3.3</v>
      </c>
      <c r="AG10" s="32"/>
      <c r="AH10" s="32">
        <v>3.85</v>
      </c>
      <c r="AI10" s="32">
        <v>3.82</v>
      </c>
      <c r="AJ10" s="32">
        <v>3.82</v>
      </c>
      <c r="AK10" s="32"/>
      <c r="AL10" s="32">
        <v>3.72</v>
      </c>
      <c r="AM10" s="32">
        <v>3.47</v>
      </c>
      <c r="AN10" s="32">
        <v>4.3099999999999996</v>
      </c>
      <c r="AO10" s="32"/>
      <c r="AP10" s="32">
        <v>4</v>
      </c>
      <c r="AQ10" s="32">
        <v>3.93</v>
      </c>
      <c r="AR10" s="32">
        <v>3.75</v>
      </c>
      <c r="AS10" s="32"/>
      <c r="AT10" s="32">
        <v>68.904858299595148</v>
      </c>
      <c r="AU10" s="32">
        <v>68.419277108433747</v>
      </c>
      <c r="AV10" s="32">
        <v>65.082857142857151</v>
      </c>
      <c r="AW10" s="32"/>
      <c r="AX10" s="32">
        <v>4.2143668122270741</v>
      </c>
      <c r="AY10" s="32">
        <v>4.1299141630901275</v>
      </c>
      <c r="AZ10" s="32">
        <v>4.1843428571428571</v>
      </c>
      <c r="BA10" s="32"/>
      <c r="BB10" s="32">
        <v>44.382575757575758</v>
      </c>
      <c r="BC10" s="32">
        <v>43.40587301587302</v>
      </c>
      <c r="BD10" s="32">
        <v>51.108529411764707</v>
      </c>
      <c r="BE10" s="32"/>
      <c r="BF10" s="32">
        <v>55.95384615384615</v>
      </c>
      <c r="BG10" s="32">
        <v>49.280599999999993</v>
      </c>
      <c r="BH10" s="32">
        <v>54.306730769230768</v>
      </c>
      <c r="BI10" s="32"/>
      <c r="BJ10" s="32">
        <v>53.256250000000001</v>
      </c>
      <c r="BK10" s="32">
        <v>53.708064516129035</v>
      </c>
      <c r="BL10" s="32">
        <v>66.150999999999996</v>
      </c>
      <c r="BM10" s="32"/>
      <c r="BN10" s="32">
        <v>47.636000000000003</v>
      </c>
      <c r="BO10" s="32">
        <v>54.961111111111116</v>
      </c>
      <c r="BP10" s="32">
        <v>50.752187499999998</v>
      </c>
      <c r="BQ10" s="32"/>
      <c r="BR10" s="32">
        <v>58.229230769230767</v>
      </c>
      <c r="BS10" s="32">
        <v>61.253253968253965</v>
      </c>
      <c r="BT10" s="32">
        <v>54.42</v>
      </c>
      <c r="BU10" s="32"/>
      <c r="BV10" s="32">
        <v>56.537037037037038</v>
      </c>
      <c r="BW10" s="32">
        <v>53.620399999999997</v>
      </c>
      <c r="BX10" s="32">
        <v>51.345818181818181</v>
      </c>
      <c r="BY10" s="32"/>
      <c r="BZ10" s="32">
        <v>47.923913043478258</v>
      </c>
      <c r="CA10" s="32">
        <v>46.360399999999998</v>
      </c>
      <c r="CB10" s="32">
        <v>49.18244897959184</v>
      </c>
      <c r="CC10" s="32"/>
      <c r="CD10" s="32">
        <v>61.18272727272727</v>
      </c>
      <c r="CE10" s="32">
        <v>54.625</v>
      </c>
      <c r="CF10" s="32">
        <v>63</v>
      </c>
      <c r="CG10" s="32"/>
      <c r="CH10" s="32">
        <v>60.774999999999999</v>
      </c>
      <c r="CI10" s="32">
        <v>68.058235294117651</v>
      </c>
      <c r="CJ10" s="32">
        <v>59.31545454545455</v>
      </c>
      <c r="CK10" s="32"/>
      <c r="CL10" s="32">
        <v>65.068749999999994</v>
      </c>
      <c r="CM10" s="32">
        <v>69.891111111111115</v>
      </c>
      <c r="CN10" s="32">
        <v>56.1</v>
      </c>
      <c r="CO10" s="32"/>
      <c r="CP10" s="32">
        <v>4.33</v>
      </c>
      <c r="CQ10" s="32">
        <v>3.8220000000000001</v>
      </c>
      <c r="CR10" s="32"/>
      <c r="CS10" s="32">
        <v>3.97</v>
      </c>
      <c r="CT10" s="32">
        <v>3.9739999999999998</v>
      </c>
      <c r="CU10" s="32"/>
      <c r="CV10" s="32">
        <v>3.97</v>
      </c>
      <c r="CW10" s="32">
        <v>4</v>
      </c>
      <c r="CX10" s="32"/>
      <c r="CY10" s="32">
        <v>56.907216494845358</v>
      </c>
      <c r="CZ10" s="32">
        <v>54.054054054054056</v>
      </c>
      <c r="DA10" s="32">
        <v>53.586497890295362</v>
      </c>
      <c r="DB10" s="32"/>
      <c r="DC10" s="35"/>
      <c r="DD10" s="35"/>
      <c r="DE10" s="35"/>
      <c r="DF10" s="35"/>
    </row>
  </sheetData>
  <sheetProtection password="C4BF" sheet="1" objects="1" scenarios="1" selectLockedCells="1" selectUnlockedCells="1"/>
  <mergeCells count="31">
    <mergeCell ref="A1:A2"/>
    <mergeCell ref="B1:AS1"/>
    <mergeCell ref="AT1:CO1"/>
    <mergeCell ref="CP1:CX1"/>
    <mergeCell ref="BJ2:BM2"/>
    <mergeCell ref="R2:U2"/>
    <mergeCell ref="V2:Y2"/>
    <mergeCell ref="Z2:AC2"/>
    <mergeCell ref="AD2:AG2"/>
    <mergeCell ref="AH2:AK2"/>
    <mergeCell ref="AL2:AO2"/>
    <mergeCell ref="AP2:AS2"/>
    <mergeCell ref="AT2:AW2"/>
    <mergeCell ref="AX2:BA2"/>
    <mergeCell ref="BB2:BE2"/>
    <mergeCell ref="CY1:DB2"/>
    <mergeCell ref="B2:E2"/>
    <mergeCell ref="F2:I2"/>
    <mergeCell ref="J2:M2"/>
    <mergeCell ref="N2:Q2"/>
    <mergeCell ref="BF2:BI2"/>
    <mergeCell ref="CL2:CO2"/>
    <mergeCell ref="CP2:CR2"/>
    <mergeCell ref="CS2:CU2"/>
    <mergeCell ref="CV2:CX2"/>
    <mergeCell ref="BN2:BQ2"/>
    <mergeCell ref="BR2:BU2"/>
    <mergeCell ref="BV2:BY2"/>
    <mergeCell ref="BZ2:CC2"/>
    <mergeCell ref="CD2:CG2"/>
    <mergeCell ref="CH2:CK2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05C60535-1F16-4fd2-B633-F4F36F0B64E0}">
      <x14:sparklineGroups xmlns:xm="http://schemas.microsoft.com/office/excel/2006/main"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КЛАСТЕР2'!CY4:DA4</xm:f>
              <xm:sqref>DB4</xm:sqref>
            </x14:sparkline>
            <x14:sparkline>
              <xm:f>'динамика КЛАСТЕР2'!CY5:DA5</xm:f>
              <xm:sqref>DB5</xm:sqref>
            </x14:sparkline>
            <x14:sparkline>
              <xm:f>'динамика КЛАСТЕР2'!CY6:DA6</xm:f>
              <xm:sqref>DB6</xm:sqref>
            </x14:sparkline>
            <x14:sparkline>
              <xm:f>'динамика КЛАСТЕР2'!CY7:DA7</xm:f>
              <xm:sqref>DB7</xm:sqref>
            </x14:sparkline>
            <x14:sparkline>
              <xm:f>'динамика КЛАСТЕР2'!CY8:DA8</xm:f>
              <xm:sqref>DB8</xm:sqref>
            </x14:sparkline>
            <x14:sparkline>
              <xm:f>'динамика КЛАСТЕР2'!CY9:DA9</xm:f>
              <xm:sqref>DB9</xm:sqref>
            </x14:sparkline>
            <x14:sparkline>
              <xm:f>'динамика КЛАСТЕР2'!CY10:DA10</xm:f>
              <xm:sqref>DB10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КЛАСТЕР2'!B4:D4</xm:f>
              <xm:sqref>E4</xm:sqref>
            </x14:sparkline>
            <x14:sparkline>
              <xm:f>'динамика КЛАСТЕР2'!B5:D5</xm:f>
              <xm:sqref>E5</xm:sqref>
            </x14:sparkline>
            <x14:sparkline>
              <xm:f>'динамика КЛАСТЕР2'!B6:D6</xm:f>
              <xm:sqref>E6</xm:sqref>
            </x14:sparkline>
            <x14:sparkline>
              <xm:f>'динамика КЛАСТЕР2'!B7:D7</xm:f>
              <xm:sqref>E7</xm:sqref>
            </x14:sparkline>
            <x14:sparkline>
              <xm:f>'динамика КЛАСТЕР2'!B8:D8</xm:f>
              <xm:sqref>E8</xm:sqref>
            </x14:sparkline>
            <x14:sparkline>
              <xm:f>'динамика КЛАСТЕР2'!B9:D9</xm:f>
              <xm:sqref>E9</xm:sqref>
            </x14:sparkline>
            <x14:sparkline>
              <xm:f>'динамика КЛАСТЕР2'!B10:D10</xm:f>
              <xm:sqref>E10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КЛАСТЕР2'!F4:H4</xm:f>
              <xm:sqref>I4</xm:sqref>
            </x14:sparkline>
            <x14:sparkline>
              <xm:f>'динамика КЛАСТЕР2'!F5:H5</xm:f>
              <xm:sqref>I5</xm:sqref>
            </x14:sparkline>
            <x14:sparkline>
              <xm:f>'динамика КЛАСТЕР2'!F6:H6</xm:f>
              <xm:sqref>I6</xm:sqref>
            </x14:sparkline>
            <x14:sparkline>
              <xm:f>'динамика КЛАСТЕР2'!F7:H7</xm:f>
              <xm:sqref>I7</xm:sqref>
            </x14:sparkline>
            <x14:sparkline>
              <xm:f>'динамика КЛАСТЕР2'!F8:H8</xm:f>
              <xm:sqref>I8</xm:sqref>
            </x14:sparkline>
            <x14:sparkline>
              <xm:f>'динамика КЛАСТЕР2'!F9:H9</xm:f>
              <xm:sqref>I9</xm:sqref>
            </x14:sparkline>
            <x14:sparkline>
              <xm:f>'динамика КЛАСТЕР2'!F10:H10</xm:f>
              <xm:sqref>I10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КЛАСТЕР2'!J4:L4</xm:f>
              <xm:sqref>M4</xm:sqref>
            </x14:sparkline>
            <x14:sparkline>
              <xm:f>'динамика КЛАСТЕР2'!J5:L5</xm:f>
              <xm:sqref>M5</xm:sqref>
            </x14:sparkline>
            <x14:sparkline>
              <xm:f>'динамика КЛАСТЕР2'!J6:L6</xm:f>
              <xm:sqref>M6</xm:sqref>
            </x14:sparkline>
            <x14:sparkline>
              <xm:f>'динамика КЛАСТЕР2'!J7:L7</xm:f>
              <xm:sqref>M7</xm:sqref>
            </x14:sparkline>
            <x14:sparkline>
              <xm:f>'динамика КЛАСТЕР2'!J8:L8</xm:f>
              <xm:sqref>M8</xm:sqref>
            </x14:sparkline>
            <x14:sparkline>
              <xm:f>'динамика КЛАСТЕР2'!J9:L9</xm:f>
              <xm:sqref>M9</xm:sqref>
            </x14:sparkline>
            <x14:sparkline>
              <xm:f>'динамика КЛАСТЕР2'!J10:L10</xm:f>
              <xm:sqref>M10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КЛАСТЕР2'!N4:P4</xm:f>
              <xm:sqref>Q4</xm:sqref>
            </x14:sparkline>
            <x14:sparkline>
              <xm:f>'динамика КЛАСТЕР2'!N5:P5</xm:f>
              <xm:sqref>Q5</xm:sqref>
            </x14:sparkline>
            <x14:sparkline>
              <xm:f>'динамика КЛАСТЕР2'!N6:P6</xm:f>
              <xm:sqref>Q6</xm:sqref>
            </x14:sparkline>
            <x14:sparkline>
              <xm:f>'динамика КЛАСТЕР2'!N7:P7</xm:f>
              <xm:sqref>Q7</xm:sqref>
            </x14:sparkline>
            <x14:sparkline>
              <xm:f>'динамика КЛАСТЕР2'!N8:P8</xm:f>
              <xm:sqref>Q8</xm:sqref>
            </x14:sparkline>
            <x14:sparkline>
              <xm:f>'динамика КЛАСТЕР2'!N9:P9</xm:f>
              <xm:sqref>Q9</xm:sqref>
            </x14:sparkline>
            <x14:sparkline>
              <xm:f>'динамика КЛАСТЕР2'!N10:P10</xm:f>
              <xm:sqref>Q10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КЛАСТЕР2'!R4:T4</xm:f>
              <xm:sqref>U4</xm:sqref>
            </x14:sparkline>
            <x14:sparkline>
              <xm:f>'динамика КЛАСТЕР2'!R5:T5</xm:f>
              <xm:sqref>U5</xm:sqref>
            </x14:sparkline>
            <x14:sparkline>
              <xm:f>'динамика КЛАСТЕР2'!R6:T6</xm:f>
              <xm:sqref>U6</xm:sqref>
            </x14:sparkline>
            <x14:sparkline>
              <xm:f>'динамика КЛАСТЕР2'!R7:T7</xm:f>
              <xm:sqref>U7</xm:sqref>
            </x14:sparkline>
            <x14:sparkline>
              <xm:f>'динамика КЛАСТЕР2'!R8:T8</xm:f>
              <xm:sqref>U8</xm:sqref>
            </x14:sparkline>
            <x14:sparkline>
              <xm:f>'динамика КЛАСТЕР2'!R9:T9</xm:f>
              <xm:sqref>U9</xm:sqref>
            </x14:sparkline>
            <x14:sparkline>
              <xm:f>'динамика КЛАСТЕР2'!R10:T10</xm:f>
              <xm:sqref>U10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КЛАСТЕР2'!V4:X4</xm:f>
              <xm:sqref>Y4</xm:sqref>
            </x14:sparkline>
            <x14:sparkline>
              <xm:f>'динамика КЛАСТЕР2'!V5:X5</xm:f>
              <xm:sqref>Y5</xm:sqref>
            </x14:sparkline>
            <x14:sparkline>
              <xm:f>'динамика КЛАСТЕР2'!V6:X6</xm:f>
              <xm:sqref>Y6</xm:sqref>
            </x14:sparkline>
            <x14:sparkline>
              <xm:f>'динамика КЛАСТЕР2'!V7:X7</xm:f>
              <xm:sqref>Y7</xm:sqref>
            </x14:sparkline>
            <x14:sparkline>
              <xm:f>'динамика КЛАСТЕР2'!V8:X8</xm:f>
              <xm:sqref>Y8</xm:sqref>
            </x14:sparkline>
            <x14:sparkline>
              <xm:f>'динамика КЛАСТЕР2'!V9:X9</xm:f>
              <xm:sqref>Y9</xm:sqref>
            </x14:sparkline>
            <x14:sparkline>
              <xm:f>'динамика КЛАСТЕР2'!V10:X10</xm:f>
              <xm:sqref>Y10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КЛАСТЕР2'!Z4:AB4</xm:f>
              <xm:sqref>AC4</xm:sqref>
            </x14:sparkline>
            <x14:sparkline>
              <xm:f>'динамика КЛАСТЕР2'!Z5:AB5</xm:f>
              <xm:sqref>AC5</xm:sqref>
            </x14:sparkline>
            <x14:sparkline>
              <xm:f>'динамика КЛАСТЕР2'!Z6:AB6</xm:f>
              <xm:sqref>AC6</xm:sqref>
            </x14:sparkline>
            <x14:sparkline>
              <xm:f>'динамика КЛАСТЕР2'!Z7:AB7</xm:f>
              <xm:sqref>AC7</xm:sqref>
            </x14:sparkline>
            <x14:sparkline>
              <xm:f>'динамика КЛАСТЕР2'!Z8:AB8</xm:f>
              <xm:sqref>AC8</xm:sqref>
            </x14:sparkline>
            <x14:sparkline>
              <xm:f>'динамика КЛАСТЕР2'!Z9:AB9</xm:f>
              <xm:sqref>AC9</xm:sqref>
            </x14:sparkline>
            <x14:sparkline>
              <xm:f>'динамика КЛАСТЕР2'!Z10:AB10</xm:f>
              <xm:sqref>AC10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КЛАСТЕР2'!AD4:AF4</xm:f>
              <xm:sqref>AG4</xm:sqref>
            </x14:sparkline>
            <x14:sparkline>
              <xm:f>'динамика КЛАСТЕР2'!AD5:AF5</xm:f>
              <xm:sqref>AG5</xm:sqref>
            </x14:sparkline>
            <x14:sparkline>
              <xm:f>'динамика КЛАСТЕР2'!AD6:AF6</xm:f>
              <xm:sqref>AG6</xm:sqref>
            </x14:sparkline>
            <x14:sparkline>
              <xm:f>'динамика КЛАСТЕР2'!AD7:AF7</xm:f>
              <xm:sqref>AG7</xm:sqref>
            </x14:sparkline>
            <x14:sparkline>
              <xm:f>'динамика КЛАСТЕР2'!AD8:AF8</xm:f>
              <xm:sqref>AG8</xm:sqref>
            </x14:sparkline>
            <x14:sparkline>
              <xm:f>'динамика КЛАСТЕР2'!AD9:AF9</xm:f>
              <xm:sqref>AG9</xm:sqref>
            </x14:sparkline>
            <x14:sparkline>
              <xm:f>'динамика КЛАСТЕР2'!AD10:AF10</xm:f>
              <xm:sqref>AG10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КЛАСТЕР2'!AH4:AJ4</xm:f>
              <xm:sqref>AK4</xm:sqref>
            </x14:sparkline>
            <x14:sparkline>
              <xm:f>'динамика КЛАСТЕР2'!AH5:AJ5</xm:f>
              <xm:sqref>AK5</xm:sqref>
            </x14:sparkline>
            <x14:sparkline>
              <xm:f>'динамика КЛАСТЕР2'!AH6:AJ6</xm:f>
              <xm:sqref>AK6</xm:sqref>
            </x14:sparkline>
            <x14:sparkline>
              <xm:f>'динамика КЛАСТЕР2'!AH7:AJ7</xm:f>
              <xm:sqref>AK7</xm:sqref>
            </x14:sparkline>
            <x14:sparkline>
              <xm:f>'динамика КЛАСТЕР2'!AH8:AJ8</xm:f>
              <xm:sqref>AK8</xm:sqref>
            </x14:sparkline>
            <x14:sparkline>
              <xm:f>'динамика КЛАСТЕР2'!AH9:AJ9</xm:f>
              <xm:sqref>AK9</xm:sqref>
            </x14:sparkline>
            <x14:sparkline>
              <xm:f>'динамика КЛАСТЕР2'!AH10:AJ10</xm:f>
              <xm:sqref>AK10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КЛАСТЕР2'!AL4:AN4</xm:f>
              <xm:sqref>AO4</xm:sqref>
            </x14:sparkline>
            <x14:sparkline>
              <xm:f>'динамика КЛАСТЕР2'!AL5:AN5</xm:f>
              <xm:sqref>AO5</xm:sqref>
            </x14:sparkline>
            <x14:sparkline>
              <xm:f>'динамика КЛАСТЕР2'!AL6:AN6</xm:f>
              <xm:sqref>AO6</xm:sqref>
            </x14:sparkline>
            <x14:sparkline>
              <xm:f>'динамика КЛАСТЕР2'!AL7:AN7</xm:f>
              <xm:sqref>AO7</xm:sqref>
            </x14:sparkline>
            <x14:sparkline>
              <xm:f>'динамика КЛАСТЕР2'!AL8:AN8</xm:f>
              <xm:sqref>AO8</xm:sqref>
            </x14:sparkline>
            <x14:sparkline>
              <xm:f>'динамика КЛАСТЕР2'!AL9:AN9</xm:f>
              <xm:sqref>AO9</xm:sqref>
            </x14:sparkline>
            <x14:sparkline>
              <xm:f>'динамика КЛАСТЕР2'!AL10:AN10</xm:f>
              <xm:sqref>AO10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КЛАСТЕР2'!AP4:AR4</xm:f>
              <xm:sqref>AS4</xm:sqref>
            </x14:sparkline>
            <x14:sparkline>
              <xm:f>'динамика КЛАСТЕР2'!AP5:AR5</xm:f>
              <xm:sqref>AS5</xm:sqref>
            </x14:sparkline>
            <x14:sparkline>
              <xm:f>'динамика КЛАСТЕР2'!AP6:AR6</xm:f>
              <xm:sqref>AS6</xm:sqref>
            </x14:sparkline>
            <x14:sparkline>
              <xm:f>'динамика КЛАСТЕР2'!AP7:AR7</xm:f>
              <xm:sqref>AS7</xm:sqref>
            </x14:sparkline>
            <x14:sparkline>
              <xm:f>'динамика КЛАСТЕР2'!AP8:AR8</xm:f>
              <xm:sqref>AS8</xm:sqref>
            </x14:sparkline>
            <x14:sparkline>
              <xm:f>'динамика КЛАСТЕР2'!AP9:AR9</xm:f>
              <xm:sqref>AS9</xm:sqref>
            </x14:sparkline>
            <x14:sparkline>
              <xm:f>'динамика КЛАСТЕР2'!AP10:AR10</xm:f>
              <xm:sqref>AS10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КЛАСТЕР2'!CL4:CN4</xm:f>
              <xm:sqref>CO4</xm:sqref>
            </x14:sparkline>
            <x14:sparkline>
              <xm:f>'динамика КЛАСТЕР2'!CL5:CN5</xm:f>
              <xm:sqref>CO5</xm:sqref>
            </x14:sparkline>
            <x14:sparkline>
              <xm:f>'динамика КЛАСТЕР2'!CL6:CN6</xm:f>
              <xm:sqref>CO6</xm:sqref>
            </x14:sparkline>
            <x14:sparkline>
              <xm:f>'динамика КЛАСТЕР2'!CL7:CN7</xm:f>
              <xm:sqref>CO7</xm:sqref>
            </x14:sparkline>
            <x14:sparkline>
              <xm:f>'динамика КЛАСТЕР2'!CL8:CN8</xm:f>
              <xm:sqref>CO8</xm:sqref>
            </x14:sparkline>
            <x14:sparkline>
              <xm:f>'динамика КЛАСТЕР2'!CL9:CN9</xm:f>
              <xm:sqref>CO9</xm:sqref>
            </x14:sparkline>
            <x14:sparkline>
              <xm:f>'динамика КЛАСТЕР2'!CL10:CN10</xm:f>
              <xm:sqref>CO10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КЛАСТЕР2'!CH4:CJ4</xm:f>
              <xm:sqref>CK4</xm:sqref>
            </x14:sparkline>
            <x14:sparkline>
              <xm:f>'динамика КЛАСТЕР2'!CH5:CJ5</xm:f>
              <xm:sqref>CK5</xm:sqref>
            </x14:sparkline>
            <x14:sparkline>
              <xm:f>'динамика КЛАСТЕР2'!CH6:CJ6</xm:f>
              <xm:sqref>CK6</xm:sqref>
            </x14:sparkline>
            <x14:sparkline>
              <xm:f>'динамика КЛАСТЕР2'!CH7:CJ7</xm:f>
              <xm:sqref>CK7</xm:sqref>
            </x14:sparkline>
            <x14:sparkline>
              <xm:f>'динамика КЛАСТЕР2'!CH8:CJ8</xm:f>
              <xm:sqref>CK8</xm:sqref>
            </x14:sparkline>
            <x14:sparkline>
              <xm:f>'динамика КЛАСТЕР2'!CH9:CJ9</xm:f>
              <xm:sqref>CK9</xm:sqref>
            </x14:sparkline>
            <x14:sparkline>
              <xm:f>'динамика КЛАСТЕР2'!CH10:CJ10</xm:f>
              <xm:sqref>CK10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КЛАСТЕР2'!CD4:CF4</xm:f>
              <xm:sqref>CG4</xm:sqref>
            </x14:sparkline>
            <x14:sparkline>
              <xm:f>'динамика КЛАСТЕР2'!CD5:CF5</xm:f>
              <xm:sqref>CG5</xm:sqref>
            </x14:sparkline>
            <x14:sparkline>
              <xm:f>'динамика КЛАСТЕР2'!CD6:CF6</xm:f>
              <xm:sqref>CG6</xm:sqref>
            </x14:sparkline>
            <x14:sparkline>
              <xm:f>'динамика КЛАСТЕР2'!CD7:CF7</xm:f>
              <xm:sqref>CG7</xm:sqref>
            </x14:sparkline>
            <x14:sparkline>
              <xm:f>'динамика КЛАСТЕР2'!CD8:CF8</xm:f>
              <xm:sqref>CG8</xm:sqref>
            </x14:sparkline>
            <x14:sparkline>
              <xm:f>'динамика КЛАСТЕР2'!CD9:CF9</xm:f>
              <xm:sqref>CG9</xm:sqref>
            </x14:sparkline>
            <x14:sparkline>
              <xm:f>'динамика КЛАСТЕР2'!CD10:CF10</xm:f>
              <xm:sqref>CG10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КЛАСТЕР2'!BZ4:CB4</xm:f>
              <xm:sqref>CC4</xm:sqref>
            </x14:sparkline>
            <x14:sparkline>
              <xm:f>'динамика КЛАСТЕР2'!BZ5:CB5</xm:f>
              <xm:sqref>CC5</xm:sqref>
            </x14:sparkline>
            <x14:sparkline>
              <xm:f>'динамика КЛАСТЕР2'!BZ6:CB6</xm:f>
              <xm:sqref>CC6</xm:sqref>
            </x14:sparkline>
            <x14:sparkline>
              <xm:f>'динамика КЛАСТЕР2'!BZ7:CB7</xm:f>
              <xm:sqref>CC7</xm:sqref>
            </x14:sparkline>
            <x14:sparkline>
              <xm:f>'динамика КЛАСТЕР2'!BZ8:CB8</xm:f>
              <xm:sqref>CC8</xm:sqref>
            </x14:sparkline>
            <x14:sparkline>
              <xm:f>'динамика КЛАСТЕР2'!BZ9:CB9</xm:f>
              <xm:sqref>CC9</xm:sqref>
            </x14:sparkline>
            <x14:sparkline>
              <xm:f>'динамика КЛАСТЕР2'!BZ10:CB10</xm:f>
              <xm:sqref>CC10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КЛАСТЕР2'!BV4:BX4</xm:f>
              <xm:sqref>BY4</xm:sqref>
            </x14:sparkline>
            <x14:sparkline>
              <xm:f>'динамика КЛАСТЕР2'!BV5:BX5</xm:f>
              <xm:sqref>BY5</xm:sqref>
            </x14:sparkline>
            <x14:sparkline>
              <xm:f>'динамика КЛАСТЕР2'!BV6:BX6</xm:f>
              <xm:sqref>BY6</xm:sqref>
            </x14:sparkline>
            <x14:sparkline>
              <xm:f>'динамика КЛАСТЕР2'!BV7:BX7</xm:f>
              <xm:sqref>BY7</xm:sqref>
            </x14:sparkline>
            <x14:sparkline>
              <xm:f>'динамика КЛАСТЕР2'!BV8:BX8</xm:f>
              <xm:sqref>BY8</xm:sqref>
            </x14:sparkline>
            <x14:sparkline>
              <xm:f>'динамика КЛАСТЕР2'!BV9:BX9</xm:f>
              <xm:sqref>BY9</xm:sqref>
            </x14:sparkline>
            <x14:sparkline>
              <xm:f>'динамика КЛАСТЕР2'!BV10:BX10</xm:f>
              <xm:sqref>BY10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КЛАСТЕР2'!BR4:BT4</xm:f>
              <xm:sqref>BU4</xm:sqref>
            </x14:sparkline>
            <x14:sparkline>
              <xm:f>'динамика КЛАСТЕР2'!BR5:BT5</xm:f>
              <xm:sqref>BU5</xm:sqref>
            </x14:sparkline>
            <x14:sparkline>
              <xm:f>'динамика КЛАСТЕР2'!BR6:BT6</xm:f>
              <xm:sqref>BU6</xm:sqref>
            </x14:sparkline>
            <x14:sparkline>
              <xm:f>'динамика КЛАСТЕР2'!BR7:BT7</xm:f>
              <xm:sqref>BU7</xm:sqref>
            </x14:sparkline>
            <x14:sparkline>
              <xm:f>'динамика КЛАСТЕР2'!BR8:BT8</xm:f>
              <xm:sqref>BU8</xm:sqref>
            </x14:sparkline>
            <x14:sparkline>
              <xm:f>'динамика КЛАСТЕР2'!BR9:BT9</xm:f>
              <xm:sqref>BU9</xm:sqref>
            </x14:sparkline>
            <x14:sparkline>
              <xm:f>'динамика КЛАСТЕР2'!BR10:BT10</xm:f>
              <xm:sqref>BU10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КЛАСТЕР2'!BN4:BP4</xm:f>
              <xm:sqref>BQ4</xm:sqref>
            </x14:sparkline>
            <x14:sparkline>
              <xm:f>'динамика КЛАСТЕР2'!BN5:BP5</xm:f>
              <xm:sqref>BQ5</xm:sqref>
            </x14:sparkline>
            <x14:sparkline>
              <xm:f>'динамика КЛАСТЕР2'!BN6:BP6</xm:f>
              <xm:sqref>BQ6</xm:sqref>
            </x14:sparkline>
            <x14:sparkline>
              <xm:f>'динамика КЛАСТЕР2'!BN7:BP7</xm:f>
              <xm:sqref>BQ7</xm:sqref>
            </x14:sparkline>
            <x14:sparkline>
              <xm:f>'динамика КЛАСТЕР2'!BN8:BP8</xm:f>
              <xm:sqref>BQ8</xm:sqref>
            </x14:sparkline>
            <x14:sparkline>
              <xm:f>'динамика КЛАСТЕР2'!BN9:BP9</xm:f>
              <xm:sqref>BQ9</xm:sqref>
            </x14:sparkline>
            <x14:sparkline>
              <xm:f>'динамика КЛАСТЕР2'!BN10:BP10</xm:f>
              <xm:sqref>BQ10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КЛАСТЕР2'!BJ4:BL4</xm:f>
              <xm:sqref>BM4</xm:sqref>
            </x14:sparkline>
            <x14:sparkline>
              <xm:f>'динамика КЛАСТЕР2'!BJ5:BL5</xm:f>
              <xm:sqref>BM5</xm:sqref>
            </x14:sparkline>
            <x14:sparkline>
              <xm:f>'динамика КЛАСТЕР2'!BJ6:BL6</xm:f>
              <xm:sqref>BM6</xm:sqref>
            </x14:sparkline>
            <x14:sparkline>
              <xm:f>'динамика КЛАСТЕР2'!BJ7:BL7</xm:f>
              <xm:sqref>BM7</xm:sqref>
            </x14:sparkline>
            <x14:sparkline>
              <xm:f>'динамика КЛАСТЕР2'!BJ8:BL8</xm:f>
              <xm:sqref>BM8</xm:sqref>
            </x14:sparkline>
            <x14:sparkline>
              <xm:f>'динамика КЛАСТЕР2'!BJ9:BL9</xm:f>
              <xm:sqref>BM9</xm:sqref>
            </x14:sparkline>
            <x14:sparkline>
              <xm:f>'динамика КЛАСТЕР2'!BJ10:BL10</xm:f>
              <xm:sqref>BM10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КЛАСТЕР2'!BF4:BH4</xm:f>
              <xm:sqref>BI4</xm:sqref>
            </x14:sparkline>
            <x14:sparkline>
              <xm:f>'динамика КЛАСТЕР2'!BF5:BH5</xm:f>
              <xm:sqref>BI5</xm:sqref>
            </x14:sparkline>
            <x14:sparkline>
              <xm:f>'динамика КЛАСТЕР2'!BF6:BH6</xm:f>
              <xm:sqref>BI6</xm:sqref>
            </x14:sparkline>
            <x14:sparkline>
              <xm:f>'динамика КЛАСТЕР2'!BF7:BH7</xm:f>
              <xm:sqref>BI7</xm:sqref>
            </x14:sparkline>
            <x14:sparkline>
              <xm:f>'динамика КЛАСТЕР2'!BF8:BH8</xm:f>
              <xm:sqref>BI8</xm:sqref>
            </x14:sparkline>
            <x14:sparkline>
              <xm:f>'динамика КЛАСТЕР2'!BF9:BH9</xm:f>
              <xm:sqref>BI9</xm:sqref>
            </x14:sparkline>
            <x14:sparkline>
              <xm:f>'динамика КЛАСТЕР2'!BF10:BH10</xm:f>
              <xm:sqref>BI10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КЛАСТЕР2'!BB4:BD4</xm:f>
              <xm:sqref>BE4</xm:sqref>
            </x14:sparkline>
            <x14:sparkline>
              <xm:f>'динамика КЛАСТЕР2'!BB5:BD5</xm:f>
              <xm:sqref>BE5</xm:sqref>
            </x14:sparkline>
            <x14:sparkline>
              <xm:f>'динамика КЛАСТЕР2'!BB6:BD6</xm:f>
              <xm:sqref>BE6</xm:sqref>
            </x14:sparkline>
            <x14:sparkline>
              <xm:f>'динамика КЛАСТЕР2'!BB7:BD7</xm:f>
              <xm:sqref>BE7</xm:sqref>
            </x14:sparkline>
            <x14:sparkline>
              <xm:f>'динамика КЛАСТЕР2'!BB8:BD8</xm:f>
              <xm:sqref>BE8</xm:sqref>
            </x14:sparkline>
            <x14:sparkline>
              <xm:f>'динамика КЛАСТЕР2'!BB9:BD9</xm:f>
              <xm:sqref>BE9</xm:sqref>
            </x14:sparkline>
            <x14:sparkline>
              <xm:f>'динамика КЛАСТЕР2'!BB10:BD10</xm:f>
              <xm:sqref>BE10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КЛАСТЕР2'!AX4:AZ4</xm:f>
              <xm:sqref>BA4</xm:sqref>
            </x14:sparkline>
            <x14:sparkline>
              <xm:f>'динамика КЛАСТЕР2'!AX5:AZ5</xm:f>
              <xm:sqref>BA5</xm:sqref>
            </x14:sparkline>
            <x14:sparkline>
              <xm:f>'динамика КЛАСТЕР2'!AX6:AZ6</xm:f>
              <xm:sqref>BA6</xm:sqref>
            </x14:sparkline>
            <x14:sparkline>
              <xm:f>'динамика КЛАСТЕР2'!AX7:AZ7</xm:f>
              <xm:sqref>BA7</xm:sqref>
            </x14:sparkline>
            <x14:sparkline>
              <xm:f>'динамика КЛАСТЕР2'!AX8:AZ8</xm:f>
              <xm:sqref>BA8</xm:sqref>
            </x14:sparkline>
            <x14:sparkline>
              <xm:f>'динамика КЛАСТЕР2'!AX9:AZ9</xm:f>
              <xm:sqref>BA9</xm:sqref>
            </x14:sparkline>
            <x14:sparkline>
              <xm:f>'динамика КЛАСТЕР2'!AX10:AZ10</xm:f>
              <xm:sqref>BA10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КЛАСТЕР2'!AT4:AV4</xm:f>
              <xm:sqref>AW4</xm:sqref>
            </x14:sparkline>
            <x14:sparkline>
              <xm:f>'динамика КЛАСТЕР2'!AT5:AV5</xm:f>
              <xm:sqref>AW5</xm:sqref>
            </x14:sparkline>
            <x14:sparkline>
              <xm:f>'динамика КЛАСТЕР2'!AT6:AV6</xm:f>
              <xm:sqref>AW6</xm:sqref>
            </x14:sparkline>
            <x14:sparkline>
              <xm:f>'динамика КЛАСТЕР2'!AT7:AV7</xm:f>
              <xm:sqref>AW7</xm:sqref>
            </x14:sparkline>
            <x14:sparkline>
              <xm:f>'динамика КЛАСТЕР2'!AT8:AV8</xm:f>
              <xm:sqref>AW8</xm:sqref>
            </x14:sparkline>
            <x14:sparkline>
              <xm:f>'динамика КЛАСТЕР2'!AT9:AV9</xm:f>
              <xm:sqref>AW9</xm:sqref>
            </x14:sparkline>
            <x14:sparkline>
              <xm:f>'динамика КЛАСТЕР2'!AT10:AV10</xm:f>
              <xm:sqref>AW10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КЛАСТЕР2'!CS4:CT4</xm:f>
              <xm:sqref>CU4</xm:sqref>
            </x14:sparkline>
            <x14:sparkline>
              <xm:f>'динамика КЛАСТЕР2'!CS5:CT5</xm:f>
              <xm:sqref>CU5</xm:sqref>
            </x14:sparkline>
            <x14:sparkline>
              <xm:f>'динамика КЛАСТЕР2'!CS6:CT6</xm:f>
              <xm:sqref>CU6</xm:sqref>
            </x14:sparkline>
            <x14:sparkline>
              <xm:f>'динамика КЛАСТЕР2'!CS7:CT7</xm:f>
              <xm:sqref>CU7</xm:sqref>
            </x14:sparkline>
            <x14:sparkline>
              <xm:f>'динамика КЛАСТЕР2'!CS8:CT8</xm:f>
              <xm:sqref>CU8</xm:sqref>
            </x14:sparkline>
            <x14:sparkline>
              <xm:f>'динамика КЛАСТЕР2'!CS9:CT9</xm:f>
              <xm:sqref>CU9</xm:sqref>
            </x14:sparkline>
            <x14:sparkline>
              <xm:f>'динамика КЛАСТЕР2'!CS10:CT10</xm:f>
              <xm:sqref>CU10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КЛАСТЕР2'!CP4:CQ4</xm:f>
              <xm:sqref>CR4</xm:sqref>
            </x14:sparkline>
            <x14:sparkline>
              <xm:f>'динамика КЛАСТЕР2'!CP5:CQ5</xm:f>
              <xm:sqref>CR5</xm:sqref>
            </x14:sparkline>
            <x14:sparkline>
              <xm:f>'динамика КЛАСТЕР2'!CP6:CQ6</xm:f>
              <xm:sqref>CR6</xm:sqref>
            </x14:sparkline>
            <x14:sparkline>
              <xm:f>'динамика КЛАСТЕР2'!CP7:CQ7</xm:f>
              <xm:sqref>CR7</xm:sqref>
            </x14:sparkline>
            <x14:sparkline>
              <xm:f>'динамика КЛАСТЕР2'!CP8:CQ8</xm:f>
              <xm:sqref>CR8</xm:sqref>
            </x14:sparkline>
            <x14:sparkline>
              <xm:f>'динамика КЛАСТЕР2'!CP9:CQ9</xm:f>
              <xm:sqref>CR9</xm:sqref>
            </x14:sparkline>
            <x14:sparkline>
              <xm:f>'динамика КЛАСТЕР2'!CP10:CQ10</xm:f>
              <xm:sqref>CR10</xm:sqref>
            </x14:sparkline>
          </x14:sparklines>
        </x14:sparklineGroup>
        <x14:sparklineGroup lineWeight="2.25" displayEmptyCellsAs="gap" markers="1">
          <x14:colorSeries rgb="FF002060"/>
          <x14:colorNegative theme="5"/>
          <x14:colorAxis rgb="FF000000"/>
          <x14:colorMarkers rgb="FFC00000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'динамика КЛАСТЕР2'!CV4:CW4</xm:f>
              <xm:sqref>CX4</xm:sqref>
            </x14:sparkline>
            <x14:sparkline>
              <xm:f>'динамика КЛАСТЕР2'!CV5:CW5</xm:f>
              <xm:sqref>CX5</xm:sqref>
            </x14:sparkline>
            <x14:sparkline>
              <xm:f>'динамика КЛАСТЕР2'!CV6:CW6</xm:f>
              <xm:sqref>CX6</xm:sqref>
            </x14:sparkline>
            <x14:sparkline>
              <xm:f>'динамика КЛАСТЕР2'!CV7:CW7</xm:f>
              <xm:sqref>CX7</xm:sqref>
            </x14:sparkline>
            <x14:sparkline>
              <xm:f>'динамика КЛАСТЕР2'!CV8:CW8</xm:f>
              <xm:sqref>CX8</xm:sqref>
            </x14:sparkline>
            <x14:sparkline>
              <xm:f>'динамика КЛАСТЕР2'!CV9:CW9</xm:f>
              <xm:sqref>CX9</xm:sqref>
            </x14:sparkline>
            <x14:sparkline>
              <xm:f>'динамика КЛАСТЕР2'!CV10:CW10</xm:f>
              <xm:sqref>CX10</xm:sqref>
            </x14:sparkline>
          </x14:sparklines>
        </x14:sparklineGroup>
      </x14:sparklineGroup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9"/>
  <sheetViews>
    <sheetView topLeftCell="A83" zoomScale="70" zoomScaleNormal="70" workbookViewId="0">
      <selection activeCell="AA77" sqref="AA77"/>
    </sheetView>
  </sheetViews>
  <sheetFormatPr defaultRowHeight="39" customHeight="1" x14ac:dyDescent="0.3"/>
  <cols>
    <col min="4" max="4" width="14.77734375" customWidth="1"/>
    <col min="5" max="15" width="4.88671875" customWidth="1"/>
    <col min="16" max="16" width="8.5546875" customWidth="1"/>
    <col min="17" max="17" width="9" customWidth="1"/>
    <col min="18" max="18" width="10.77734375" customWidth="1"/>
    <col min="19" max="29" width="4.88671875" customWidth="1"/>
    <col min="30" max="32" width="19.44140625" customWidth="1"/>
    <col min="33" max="36" width="4.88671875" customWidth="1"/>
  </cols>
  <sheetData>
    <row r="1" spans="2:36" ht="39" customHeight="1" x14ac:dyDescent="0.3">
      <c r="C1" s="46"/>
      <c r="D1" s="9" t="s">
        <v>63</v>
      </c>
      <c r="E1" s="10"/>
      <c r="F1" s="10"/>
      <c r="G1" s="9" t="s">
        <v>0</v>
      </c>
      <c r="H1" s="10"/>
      <c r="I1" s="10"/>
      <c r="J1" s="9" t="s">
        <v>1</v>
      </c>
      <c r="K1" s="10"/>
      <c r="L1" s="10"/>
      <c r="M1" s="9" t="s">
        <v>2</v>
      </c>
      <c r="N1" s="10"/>
      <c r="O1" s="10"/>
      <c r="P1" s="9" t="s">
        <v>3</v>
      </c>
      <c r="Q1" s="10"/>
      <c r="R1" s="10"/>
      <c r="S1" s="9" t="s">
        <v>4</v>
      </c>
      <c r="T1" s="10"/>
      <c r="U1" s="10"/>
      <c r="V1" s="9" t="s">
        <v>5</v>
      </c>
      <c r="W1" s="10"/>
      <c r="X1" s="10"/>
      <c r="Y1" s="9" t="s">
        <v>6</v>
      </c>
      <c r="Z1" s="10"/>
      <c r="AA1" s="10"/>
      <c r="AB1" s="9" t="s">
        <v>7</v>
      </c>
      <c r="AC1" s="10"/>
      <c r="AD1" s="10"/>
      <c r="AE1" s="9" t="s">
        <v>8</v>
      </c>
      <c r="AF1" s="10"/>
      <c r="AG1" s="10"/>
      <c r="AH1" s="9" t="s">
        <v>9</v>
      </c>
      <c r="AI1" s="10"/>
      <c r="AJ1" s="10"/>
    </row>
    <row r="2" spans="2:36" s="49" customFormat="1" ht="39" customHeight="1" x14ac:dyDescent="0.3">
      <c r="C2" s="48"/>
      <c r="D2" s="48" t="s">
        <v>65</v>
      </c>
      <c r="E2" s="48"/>
      <c r="F2" s="48" t="s">
        <v>66</v>
      </c>
      <c r="G2" s="48" t="s">
        <v>64</v>
      </c>
      <c r="H2" s="48"/>
      <c r="I2" s="48" t="s">
        <v>66</v>
      </c>
      <c r="J2" s="48" t="s">
        <v>89</v>
      </c>
      <c r="K2" s="48"/>
      <c r="L2" s="48" t="s">
        <v>66</v>
      </c>
      <c r="M2" s="48" t="s">
        <v>90</v>
      </c>
      <c r="N2" s="48"/>
      <c r="O2" s="48" t="s">
        <v>66</v>
      </c>
      <c r="P2" s="48" t="s">
        <v>91</v>
      </c>
      <c r="Q2" s="48"/>
      <c r="R2" s="48" t="s">
        <v>66</v>
      </c>
      <c r="S2" s="48" t="s">
        <v>92</v>
      </c>
      <c r="T2" s="48"/>
      <c r="U2" s="48" t="s">
        <v>66</v>
      </c>
      <c r="V2" s="48" t="s">
        <v>93</v>
      </c>
      <c r="W2" s="48"/>
      <c r="X2" s="48" t="s">
        <v>66</v>
      </c>
      <c r="Y2" s="48" t="s">
        <v>94</v>
      </c>
      <c r="Z2" s="48"/>
      <c r="AA2" s="48" t="s">
        <v>66</v>
      </c>
      <c r="AB2" s="48" t="s">
        <v>95</v>
      </c>
      <c r="AC2" s="48"/>
      <c r="AD2" s="48" t="s">
        <v>66</v>
      </c>
      <c r="AE2" s="48" t="s">
        <v>96</v>
      </c>
      <c r="AF2" s="48"/>
      <c r="AG2" s="48" t="s">
        <v>66</v>
      </c>
      <c r="AH2" s="48" t="s">
        <v>97</v>
      </c>
      <c r="AI2" s="48"/>
      <c r="AJ2" s="48" t="s">
        <v>66</v>
      </c>
    </row>
    <row r="3" spans="2:36" ht="39" customHeight="1" x14ac:dyDescent="0.3">
      <c r="B3" s="8" t="s">
        <v>57</v>
      </c>
      <c r="C3" s="20" t="s">
        <v>59</v>
      </c>
      <c r="D3" s="46">
        <v>3.8</v>
      </c>
      <c r="E3" s="47">
        <v>3.6079999999999997</v>
      </c>
      <c r="F3" s="46">
        <v>3.19</v>
      </c>
      <c r="G3">
        <v>3.61</v>
      </c>
      <c r="H3" s="43">
        <v>3.8319999999999994</v>
      </c>
      <c r="I3">
        <v>3.69</v>
      </c>
      <c r="J3">
        <v>3.69</v>
      </c>
      <c r="K3" s="43">
        <v>3</v>
      </c>
      <c r="M3">
        <v>3.86</v>
      </c>
      <c r="N3" s="43">
        <v>4</v>
      </c>
      <c r="P3">
        <v>4.0199999999999996</v>
      </c>
      <c r="Q3" s="43">
        <v>3.7766666666666668</v>
      </c>
      <c r="S3">
        <v>3.61</v>
      </c>
      <c r="T3" s="43">
        <v>3.6042857142857145</v>
      </c>
      <c r="U3">
        <v>4.29</v>
      </c>
      <c r="V3">
        <v>3.67</v>
      </c>
      <c r="W3" s="43"/>
      <c r="Y3">
        <v>3.38</v>
      </c>
      <c r="Z3" s="43">
        <v>3.3412499999999996</v>
      </c>
      <c r="AA3">
        <v>3</v>
      </c>
      <c r="AB3">
        <v>3.85</v>
      </c>
      <c r="AC3" s="43">
        <v>3.6233333333333331</v>
      </c>
      <c r="AD3">
        <v>3.5</v>
      </c>
      <c r="AE3">
        <v>3.72</v>
      </c>
      <c r="AF3" s="43"/>
      <c r="AH3">
        <v>4</v>
      </c>
      <c r="AI3" s="43"/>
    </row>
    <row r="4" spans="2:36" ht="39" customHeight="1" x14ac:dyDescent="0.3">
      <c r="B4" s="8"/>
      <c r="C4" s="20" t="s">
        <v>55</v>
      </c>
      <c r="D4" s="46">
        <v>3.73</v>
      </c>
      <c r="E4" s="47">
        <v>3.4772727272727266</v>
      </c>
      <c r="F4" s="46">
        <v>3.4666666666666668</v>
      </c>
      <c r="G4">
        <v>3.63</v>
      </c>
      <c r="H4" s="43">
        <v>3.5990909090909096</v>
      </c>
      <c r="I4">
        <v>3.8333333333333335</v>
      </c>
      <c r="J4">
        <v>3.68</v>
      </c>
      <c r="K4" s="43"/>
      <c r="M4">
        <v>3.75</v>
      </c>
      <c r="N4" s="43"/>
      <c r="P4">
        <v>4.3099999999999996</v>
      </c>
      <c r="Q4" s="43">
        <v>3.5</v>
      </c>
      <c r="S4">
        <v>3.52</v>
      </c>
      <c r="T4" s="43">
        <v>3.3988888888888886</v>
      </c>
      <c r="U4">
        <v>3.52</v>
      </c>
      <c r="V4">
        <v>3.43</v>
      </c>
      <c r="W4" s="43">
        <v>3</v>
      </c>
      <c r="Y4">
        <v>3.39</v>
      </c>
      <c r="Z4" s="43">
        <v>3.4133333333333331</v>
      </c>
      <c r="AA4">
        <v>3.835</v>
      </c>
      <c r="AB4">
        <v>3.82</v>
      </c>
      <c r="AC4" s="43">
        <v>3.882857142857143</v>
      </c>
      <c r="AD4">
        <v>4.2233333333333336</v>
      </c>
      <c r="AE4">
        <v>3.47</v>
      </c>
      <c r="AF4" s="43"/>
      <c r="AH4">
        <v>3.93</v>
      </c>
      <c r="AI4" s="43"/>
    </row>
    <row r="5" spans="2:36" ht="39" customHeight="1" x14ac:dyDescent="0.3">
      <c r="B5" s="8"/>
      <c r="C5" s="20" t="s">
        <v>54</v>
      </c>
      <c r="D5" s="46">
        <v>3.74</v>
      </c>
      <c r="E5" s="47">
        <v>3.7159999999999997</v>
      </c>
      <c r="F5" s="46">
        <v>3.5</v>
      </c>
      <c r="G5">
        <v>3.4764540337711067</v>
      </c>
      <c r="H5" s="43">
        <v>3.5640000000000001</v>
      </c>
      <c r="I5">
        <v>2.69</v>
      </c>
      <c r="J5">
        <v>3.6</v>
      </c>
      <c r="K5" s="43"/>
      <c r="M5">
        <v>3.8</v>
      </c>
      <c r="N5" s="43">
        <v>4.25</v>
      </c>
      <c r="P5">
        <v>3.99</v>
      </c>
      <c r="Q5" s="43">
        <v>4.0283333333333333</v>
      </c>
      <c r="S5">
        <v>3.58</v>
      </c>
      <c r="T5" s="43">
        <v>3.617777777777778</v>
      </c>
      <c r="U5">
        <v>3.25</v>
      </c>
      <c r="V5">
        <v>2.91</v>
      </c>
      <c r="W5" s="43"/>
      <c r="Y5">
        <v>3.3</v>
      </c>
      <c r="Z5" s="43">
        <v>3.2524999999999999</v>
      </c>
      <c r="AA5">
        <v>3</v>
      </c>
      <c r="AB5">
        <v>3.82</v>
      </c>
      <c r="AC5" s="43">
        <v>3.6271428571428572</v>
      </c>
      <c r="AD5">
        <v>3.375</v>
      </c>
      <c r="AE5">
        <v>4.3099999999999996</v>
      </c>
      <c r="AF5" s="43">
        <v>5</v>
      </c>
      <c r="AH5">
        <v>3.75</v>
      </c>
      <c r="AI5" s="43">
        <v>4.5</v>
      </c>
    </row>
    <row r="29" spans="2:34" ht="39" customHeight="1" x14ac:dyDescent="0.3"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</row>
    <row r="30" spans="2:34" ht="39" customHeight="1" x14ac:dyDescent="0.3">
      <c r="C30" t="s">
        <v>98</v>
      </c>
      <c r="D30" t="s">
        <v>99</v>
      </c>
      <c r="E30" s="45" t="s">
        <v>100</v>
      </c>
      <c r="F30" s="45" t="s">
        <v>66</v>
      </c>
      <c r="G30" s="45" t="s">
        <v>62</v>
      </c>
      <c r="P30" t="s">
        <v>98</v>
      </c>
      <c r="Q30" t="s">
        <v>99</v>
      </c>
      <c r="R30" s="45" t="s">
        <v>100</v>
      </c>
      <c r="S30" s="45" t="s">
        <v>66</v>
      </c>
      <c r="T30" s="45" t="s">
        <v>62</v>
      </c>
      <c r="AD30" s="22">
        <v>56.907216494845358</v>
      </c>
      <c r="AE30" s="22">
        <v>54.054054054054056</v>
      </c>
      <c r="AF30" s="22">
        <v>53.586497890295362</v>
      </c>
    </row>
    <row r="31" spans="2:34" ht="15.6" customHeight="1" x14ac:dyDescent="0.3">
      <c r="B31" s="8" t="s">
        <v>57</v>
      </c>
      <c r="C31" s="9" t="s">
        <v>73</v>
      </c>
      <c r="D31" s="50" t="s">
        <v>59</v>
      </c>
      <c r="E31" s="45">
        <v>3.8</v>
      </c>
      <c r="F31" s="45">
        <v>3.19</v>
      </c>
      <c r="G31" s="5">
        <v>3.4325000000000001</v>
      </c>
      <c r="O31" s="7"/>
      <c r="P31" s="6" t="s">
        <v>73</v>
      </c>
      <c r="Q31" s="20" t="s">
        <v>55</v>
      </c>
      <c r="R31">
        <v>4.33</v>
      </c>
      <c r="T31">
        <v>4.33</v>
      </c>
      <c r="AD31" s="21">
        <v>32.142857142857146</v>
      </c>
      <c r="AE31" s="21">
        <v>15.740740740740739</v>
      </c>
      <c r="AF31" s="21">
        <v>17.564102564102566</v>
      </c>
    </row>
    <row r="32" spans="2:34" ht="15.6" customHeight="1" x14ac:dyDescent="0.3">
      <c r="B32" s="8"/>
      <c r="C32" s="10"/>
      <c r="D32" s="50" t="s">
        <v>55</v>
      </c>
      <c r="E32" s="45">
        <v>3.73</v>
      </c>
      <c r="F32" s="45">
        <v>3.4666666666666668</v>
      </c>
      <c r="G32" s="5">
        <v>3.52</v>
      </c>
      <c r="O32" s="7"/>
      <c r="P32" s="6"/>
      <c r="Q32" s="20" t="s">
        <v>54</v>
      </c>
      <c r="R32">
        <v>3.8220000000000001</v>
      </c>
      <c r="S32">
        <v>3.5500000000000003</v>
      </c>
      <c r="T32">
        <v>4.0976666666666661</v>
      </c>
      <c r="AD32" s="22">
        <v>50.794173620260572</v>
      </c>
      <c r="AE32" s="22">
        <v>44.263285024154584</v>
      </c>
      <c r="AF32" s="22">
        <v>44.474025974025977</v>
      </c>
    </row>
    <row r="33" spans="2:20" ht="15.6" customHeight="1" x14ac:dyDescent="0.3">
      <c r="B33" s="8"/>
      <c r="C33" s="10"/>
      <c r="D33" s="50" t="s">
        <v>54</v>
      </c>
      <c r="E33" s="45">
        <v>3.74</v>
      </c>
      <c r="F33" s="45">
        <v>3.5</v>
      </c>
      <c r="G33" s="5">
        <v>3.415</v>
      </c>
      <c r="O33" s="7"/>
      <c r="P33" s="6" t="s">
        <v>74</v>
      </c>
      <c r="Q33" s="20" t="s">
        <v>55</v>
      </c>
      <c r="R33">
        <v>3.97</v>
      </c>
      <c r="S33">
        <v>3.29</v>
      </c>
      <c r="T33">
        <v>3.5656666666666665</v>
      </c>
    </row>
    <row r="34" spans="2:20" ht="15.6" customHeight="1" x14ac:dyDescent="0.3">
      <c r="B34" s="8"/>
      <c r="C34" s="9" t="s">
        <v>74</v>
      </c>
      <c r="D34" s="50" t="s">
        <v>59</v>
      </c>
      <c r="E34" s="45">
        <v>3.61</v>
      </c>
      <c r="F34" s="45">
        <v>3.69</v>
      </c>
      <c r="G34" s="5">
        <v>3.3525</v>
      </c>
      <c r="O34" s="7"/>
      <c r="P34" s="6"/>
      <c r="Q34" s="20" t="s">
        <v>54</v>
      </c>
      <c r="R34">
        <v>3.9739999999999998</v>
      </c>
      <c r="S34">
        <v>3.5946666666666665</v>
      </c>
      <c r="T34">
        <v>4.2136666666666667</v>
      </c>
    </row>
    <row r="35" spans="2:20" ht="15.6" customHeight="1" x14ac:dyDescent="0.3">
      <c r="B35" s="8"/>
      <c r="C35" s="10"/>
      <c r="D35" s="50" t="s">
        <v>55</v>
      </c>
      <c r="E35" s="45">
        <v>3.63</v>
      </c>
      <c r="F35" s="45">
        <v>3.8333333333333335</v>
      </c>
      <c r="G35" s="5">
        <v>3.2875000000000001</v>
      </c>
      <c r="O35" s="7"/>
      <c r="P35" s="6" t="s">
        <v>86</v>
      </c>
      <c r="Q35" s="20" t="s">
        <v>55</v>
      </c>
      <c r="R35">
        <v>3.97</v>
      </c>
      <c r="S35">
        <v>2.7640000000000002</v>
      </c>
      <c r="T35">
        <v>3.1576666666666662</v>
      </c>
    </row>
    <row r="36" spans="2:20" ht="15.6" customHeight="1" x14ac:dyDescent="0.3">
      <c r="B36" s="8"/>
      <c r="C36" s="10"/>
      <c r="D36" s="50" t="s">
        <v>54</v>
      </c>
      <c r="E36" s="45">
        <v>3.4764540337711067</v>
      </c>
      <c r="F36" s="45">
        <v>2.69</v>
      </c>
      <c r="G36" s="5">
        <v>3.1875</v>
      </c>
      <c r="O36" s="7"/>
      <c r="P36" s="6"/>
      <c r="Q36" s="20" t="s">
        <v>54</v>
      </c>
      <c r="R36">
        <v>4</v>
      </c>
      <c r="S36">
        <v>3.6013333333333333</v>
      </c>
      <c r="T36">
        <v>4.101</v>
      </c>
    </row>
    <row r="37" spans="2:20" ht="15.6" customHeight="1" x14ac:dyDescent="0.3">
      <c r="B37" s="8"/>
      <c r="C37" s="9" t="s">
        <v>75</v>
      </c>
      <c r="D37" s="50" t="s">
        <v>59</v>
      </c>
      <c r="E37" s="45">
        <v>3.69</v>
      </c>
      <c r="F37" s="45">
        <v>0</v>
      </c>
      <c r="G37" s="5">
        <v>3</v>
      </c>
    </row>
    <row r="38" spans="2:20" ht="15.6" customHeight="1" x14ac:dyDescent="0.3">
      <c r="B38" s="8"/>
      <c r="C38" s="10"/>
      <c r="D38" s="50" t="s">
        <v>55</v>
      </c>
      <c r="E38" s="45">
        <v>3.68</v>
      </c>
      <c r="F38" s="45">
        <v>0</v>
      </c>
      <c r="G38" s="5">
        <v>0</v>
      </c>
    </row>
    <row r="39" spans="2:20" ht="15.6" customHeight="1" x14ac:dyDescent="0.3">
      <c r="B39" s="8"/>
      <c r="C39" s="10"/>
      <c r="D39" s="50" t="s">
        <v>54</v>
      </c>
      <c r="E39" s="45">
        <v>3.6</v>
      </c>
      <c r="F39" s="45">
        <v>0</v>
      </c>
      <c r="G39" s="5">
        <v>0</v>
      </c>
    </row>
    <row r="40" spans="2:20" ht="15.6" customHeight="1" x14ac:dyDescent="0.3">
      <c r="B40" s="8"/>
      <c r="C40" s="9" t="s">
        <v>101</v>
      </c>
      <c r="D40" s="50" t="s">
        <v>59</v>
      </c>
      <c r="E40" s="45">
        <v>3.86</v>
      </c>
      <c r="F40" s="45">
        <v>0</v>
      </c>
      <c r="G40" s="5">
        <v>3.11</v>
      </c>
    </row>
    <row r="41" spans="2:20" ht="15.6" customHeight="1" x14ac:dyDescent="0.3">
      <c r="B41" s="8"/>
      <c r="C41" s="10"/>
      <c r="D41" s="50" t="s">
        <v>55</v>
      </c>
      <c r="E41" s="45">
        <v>3.75</v>
      </c>
      <c r="F41" s="45">
        <v>0</v>
      </c>
      <c r="G41" s="5">
        <v>3.5</v>
      </c>
    </row>
    <row r="42" spans="2:20" ht="15.6" customHeight="1" x14ac:dyDescent="0.3">
      <c r="B42" s="8"/>
      <c r="C42" s="10"/>
      <c r="D42" s="50" t="s">
        <v>54</v>
      </c>
      <c r="E42" s="45">
        <v>3.8</v>
      </c>
      <c r="F42" s="45">
        <v>0</v>
      </c>
      <c r="G42" s="5">
        <v>3.5</v>
      </c>
    </row>
    <row r="43" spans="2:20" ht="15.6" customHeight="1" x14ac:dyDescent="0.3">
      <c r="B43" s="8"/>
      <c r="C43" s="9" t="s">
        <v>77</v>
      </c>
      <c r="D43" s="50" t="s">
        <v>59</v>
      </c>
      <c r="E43" s="45">
        <v>4.0199999999999996</v>
      </c>
      <c r="F43" s="45">
        <v>0</v>
      </c>
      <c r="G43" s="5">
        <v>4</v>
      </c>
      <c r="P43" s="45" t="s">
        <v>100</v>
      </c>
      <c r="Q43" s="45" t="s">
        <v>66</v>
      </c>
      <c r="R43" s="45" t="s">
        <v>62</v>
      </c>
    </row>
    <row r="44" spans="2:20" ht="15.6" customHeight="1" x14ac:dyDescent="0.3">
      <c r="B44" s="8"/>
      <c r="C44" s="10"/>
      <c r="D44" s="50" t="s">
        <v>55</v>
      </c>
      <c r="E44" s="45">
        <v>4.3099999999999996</v>
      </c>
      <c r="F44" s="45">
        <v>0</v>
      </c>
      <c r="G44" s="5">
        <v>4.5</v>
      </c>
      <c r="O44" s="50" t="s">
        <v>59</v>
      </c>
      <c r="P44" s="22">
        <v>56.907216494845358</v>
      </c>
      <c r="Q44" s="21">
        <v>32.142857142857146</v>
      </c>
      <c r="R44" s="22">
        <v>50.794173620260572</v>
      </c>
    </row>
    <row r="45" spans="2:20" ht="15.6" customHeight="1" x14ac:dyDescent="0.3">
      <c r="B45" s="8"/>
      <c r="C45" s="10"/>
      <c r="D45" s="50" t="s">
        <v>54</v>
      </c>
      <c r="E45" s="45">
        <v>3.99</v>
      </c>
      <c r="F45" s="45">
        <v>0</v>
      </c>
      <c r="G45" s="5">
        <v>4.165</v>
      </c>
      <c r="O45" s="50" t="s">
        <v>55</v>
      </c>
      <c r="P45" s="22">
        <v>54.054054054054056</v>
      </c>
      <c r="Q45" s="21">
        <v>15.740740740740739</v>
      </c>
      <c r="R45" s="22">
        <v>44.263285024154584</v>
      </c>
    </row>
    <row r="46" spans="2:20" ht="15.6" customHeight="1" x14ac:dyDescent="0.3">
      <c r="B46" s="8"/>
      <c r="C46" s="9" t="s">
        <v>78</v>
      </c>
      <c r="D46" s="50" t="s">
        <v>59</v>
      </c>
      <c r="E46" s="45">
        <v>3.61</v>
      </c>
      <c r="F46" s="45">
        <v>4.29</v>
      </c>
      <c r="G46" s="5">
        <v>3.4649999999999999</v>
      </c>
      <c r="O46" s="50" t="s">
        <v>54</v>
      </c>
      <c r="P46" s="22">
        <v>53.586497890295362</v>
      </c>
      <c r="Q46" s="21">
        <v>17.564102564102566</v>
      </c>
      <c r="R46" s="22">
        <v>44.474025974025977</v>
      </c>
    </row>
    <row r="47" spans="2:20" ht="15.6" customHeight="1" x14ac:dyDescent="0.3">
      <c r="B47" s="8"/>
      <c r="C47" s="10"/>
      <c r="D47" s="50" t="s">
        <v>55</v>
      </c>
      <c r="E47" s="45">
        <v>3.52</v>
      </c>
      <c r="F47" s="45">
        <v>3.52</v>
      </c>
      <c r="G47" s="5">
        <v>3.4375</v>
      </c>
    </row>
    <row r="48" spans="2:20" ht="15.6" customHeight="1" x14ac:dyDescent="0.3">
      <c r="B48" s="8"/>
      <c r="C48" s="10"/>
      <c r="D48" s="50" t="s">
        <v>54</v>
      </c>
      <c r="E48" s="45">
        <v>3.58</v>
      </c>
      <c r="F48" s="45">
        <v>3.25</v>
      </c>
      <c r="G48" s="5">
        <v>3.4649999999999999</v>
      </c>
    </row>
    <row r="49" spans="2:7" ht="15.6" customHeight="1" x14ac:dyDescent="0.3">
      <c r="B49" s="8"/>
      <c r="C49" s="9" t="s">
        <v>79</v>
      </c>
      <c r="D49" s="50" t="s">
        <v>59</v>
      </c>
      <c r="E49" s="45">
        <v>3.67</v>
      </c>
      <c r="F49" s="45">
        <v>0</v>
      </c>
      <c r="G49" s="5">
        <v>3.5</v>
      </c>
    </row>
    <row r="50" spans="2:7" ht="15.6" customHeight="1" x14ac:dyDescent="0.3">
      <c r="B50" s="8"/>
      <c r="C50" s="10"/>
      <c r="D50" s="50" t="s">
        <v>55</v>
      </c>
      <c r="E50" s="45">
        <v>3.43</v>
      </c>
      <c r="F50" s="45">
        <v>0</v>
      </c>
      <c r="G50" s="5">
        <v>3.5</v>
      </c>
    </row>
    <row r="51" spans="2:7" ht="15.6" customHeight="1" x14ac:dyDescent="0.3">
      <c r="B51" s="8"/>
      <c r="C51" s="10"/>
      <c r="D51" s="50" t="s">
        <v>54</v>
      </c>
      <c r="E51" s="45">
        <v>2.91</v>
      </c>
      <c r="F51" s="45">
        <v>0</v>
      </c>
      <c r="G51" s="5">
        <v>2.5</v>
      </c>
    </row>
    <row r="52" spans="2:7" ht="15.6" customHeight="1" x14ac:dyDescent="0.3">
      <c r="B52" s="8"/>
      <c r="C52" s="9" t="s">
        <v>80</v>
      </c>
      <c r="D52" s="50" t="s">
        <v>59</v>
      </c>
      <c r="E52" s="45">
        <v>3.38</v>
      </c>
      <c r="F52" s="45">
        <v>3</v>
      </c>
      <c r="G52" s="5">
        <v>3.4525000000000001</v>
      </c>
    </row>
    <row r="53" spans="2:7" ht="15.6" customHeight="1" x14ac:dyDescent="0.3">
      <c r="B53" s="8"/>
      <c r="C53" s="10"/>
      <c r="D53" s="50" t="s">
        <v>55</v>
      </c>
      <c r="E53" s="45">
        <v>3.39</v>
      </c>
      <c r="F53" s="45">
        <v>3.835</v>
      </c>
      <c r="G53" s="5">
        <v>3.3125</v>
      </c>
    </row>
    <row r="54" spans="2:7" ht="15.6" customHeight="1" x14ac:dyDescent="0.3">
      <c r="B54" s="8"/>
      <c r="C54" s="10"/>
      <c r="D54" s="50" t="s">
        <v>54</v>
      </c>
      <c r="E54" s="45">
        <v>3.3</v>
      </c>
      <c r="F54" s="45">
        <v>3</v>
      </c>
      <c r="G54" s="5">
        <v>3.06</v>
      </c>
    </row>
    <row r="55" spans="2:7" ht="15.6" customHeight="1" x14ac:dyDescent="0.3">
      <c r="B55" s="8"/>
      <c r="C55" s="9" t="s">
        <v>81</v>
      </c>
      <c r="D55" s="50" t="s">
        <v>59</v>
      </c>
      <c r="E55" s="45">
        <v>3.85</v>
      </c>
      <c r="F55" s="45">
        <v>3.5</v>
      </c>
      <c r="G55" s="5">
        <v>3.8299999999999996</v>
      </c>
    </row>
    <row r="56" spans="2:7" ht="15.6" customHeight="1" x14ac:dyDescent="0.3">
      <c r="B56" s="8"/>
      <c r="C56" s="10"/>
      <c r="D56" s="50" t="s">
        <v>55</v>
      </c>
      <c r="E56" s="45">
        <v>3.82</v>
      </c>
      <c r="F56" s="45">
        <v>4.2233333333333336</v>
      </c>
      <c r="G56" s="5">
        <v>3.5550000000000002</v>
      </c>
    </row>
    <row r="57" spans="2:7" ht="15.6" customHeight="1" x14ac:dyDescent="0.3">
      <c r="B57" s="8"/>
      <c r="C57" s="10"/>
      <c r="D57" s="50" t="s">
        <v>54</v>
      </c>
      <c r="E57" s="45">
        <v>3.82</v>
      </c>
      <c r="F57" s="45">
        <v>3.375</v>
      </c>
      <c r="G57" s="5">
        <v>3.835</v>
      </c>
    </row>
    <row r="58" spans="2:7" ht="15.6" customHeight="1" x14ac:dyDescent="0.3">
      <c r="B58" s="8"/>
      <c r="C58" s="9" t="s">
        <v>82</v>
      </c>
      <c r="D58" s="50" t="s">
        <v>59</v>
      </c>
      <c r="E58" s="45">
        <v>3.72</v>
      </c>
      <c r="F58" s="45">
        <v>0</v>
      </c>
      <c r="G58" s="5">
        <v>3.25</v>
      </c>
    </row>
    <row r="59" spans="2:7" ht="15.6" customHeight="1" x14ac:dyDescent="0.3">
      <c r="B59" s="8"/>
      <c r="C59" s="10"/>
      <c r="D59" s="50" t="s">
        <v>55</v>
      </c>
      <c r="E59" s="45">
        <v>3.47</v>
      </c>
      <c r="F59" s="45">
        <v>0</v>
      </c>
      <c r="G59" s="5">
        <v>4.5</v>
      </c>
    </row>
    <row r="60" spans="2:7" ht="15.6" customHeight="1" x14ac:dyDescent="0.3">
      <c r="B60" s="8"/>
      <c r="C60" s="10"/>
      <c r="D60" s="50" t="s">
        <v>54</v>
      </c>
      <c r="E60" s="45">
        <v>4.3099999999999996</v>
      </c>
      <c r="F60" s="45">
        <v>0</v>
      </c>
      <c r="G60" s="5">
        <v>0</v>
      </c>
    </row>
    <row r="61" spans="2:7" ht="15.6" customHeight="1" x14ac:dyDescent="0.3">
      <c r="B61" s="8"/>
      <c r="C61" s="9" t="s">
        <v>83</v>
      </c>
      <c r="D61" s="50" t="s">
        <v>59</v>
      </c>
      <c r="E61" s="45">
        <v>4</v>
      </c>
      <c r="F61" s="45">
        <v>0</v>
      </c>
      <c r="G61" s="5">
        <v>0</v>
      </c>
    </row>
    <row r="62" spans="2:7" ht="15.6" customHeight="1" x14ac:dyDescent="0.3">
      <c r="B62" s="8"/>
      <c r="C62" s="10"/>
      <c r="D62" s="50" t="s">
        <v>55</v>
      </c>
      <c r="E62" s="45">
        <v>3.93</v>
      </c>
      <c r="F62" s="45">
        <v>0</v>
      </c>
      <c r="G62" s="5">
        <v>0</v>
      </c>
    </row>
    <row r="63" spans="2:7" ht="15.6" customHeight="1" x14ac:dyDescent="0.3">
      <c r="B63" s="8"/>
      <c r="C63" s="10"/>
      <c r="D63" s="50" t="s">
        <v>54</v>
      </c>
      <c r="E63" s="45">
        <v>3.75</v>
      </c>
      <c r="F63" s="45">
        <v>0</v>
      </c>
      <c r="G63" s="5">
        <v>3</v>
      </c>
    </row>
    <row r="69" spans="1:38" ht="39" customHeight="1" x14ac:dyDescent="0.3">
      <c r="B69" s="45" t="s">
        <v>58</v>
      </c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pans="1:38" ht="39" customHeight="1" x14ac:dyDescent="0.3">
      <c r="B70" s="51" t="s">
        <v>73</v>
      </c>
      <c r="C70" s="52"/>
      <c r="D70" s="53"/>
      <c r="E70" s="51" t="s">
        <v>85</v>
      </c>
      <c r="F70" s="52"/>
      <c r="G70" s="53"/>
      <c r="H70" s="51" t="s">
        <v>84</v>
      </c>
      <c r="I70" s="52"/>
      <c r="J70" s="53"/>
      <c r="K70" s="51" t="s">
        <v>75</v>
      </c>
      <c r="L70" s="52"/>
      <c r="M70" s="53"/>
      <c r="N70" s="51" t="s">
        <v>76</v>
      </c>
      <c r="O70" s="52"/>
      <c r="P70" s="53"/>
      <c r="Q70" s="51" t="s">
        <v>77</v>
      </c>
      <c r="R70" s="52"/>
      <c r="S70" s="53"/>
      <c r="T70" s="51" t="s">
        <v>78</v>
      </c>
      <c r="U70" s="52"/>
      <c r="V70" s="53"/>
      <c r="W70" s="51" t="s">
        <v>79</v>
      </c>
      <c r="X70" s="52"/>
      <c r="Y70" s="53"/>
      <c r="Z70" s="51" t="s">
        <v>80</v>
      </c>
      <c r="AA70" s="52"/>
      <c r="AB70" s="53"/>
      <c r="AC70" s="51" t="s">
        <v>81</v>
      </c>
      <c r="AD70" s="52"/>
      <c r="AE70" s="53"/>
      <c r="AF70" s="51" t="s">
        <v>82</v>
      </c>
      <c r="AG70" s="52"/>
      <c r="AH70" s="53"/>
      <c r="AI70" s="51" t="s">
        <v>83</v>
      </c>
      <c r="AJ70" s="52"/>
      <c r="AK70" s="53"/>
    </row>
    <row r="71" spans="1:38" ht="39" customHeight="1" x14ac:dyDescent="0.3">
      <c r="B71" s="45" t="s">
        <v>59</v>
      </c>
      <c r="C71" s="45" t="s">
        <v>55</v>
      </c>
      <c r="D71" s="45" t="s">
        <v>54</v>
      </c>
      <c r="E71" s="45" t="s">
        <v>59</v>
      </c>
      <c r="F71" s="45" t="s">
        <v>55</v>
      </c>
      <c r="G71" s="45" t="s">
        <v>54</v>
      </c>
      <c r="H71" s="45" t="s">
        <v>59</v>
      </c>
      <c r="I71" s="45" t="s">
        <v>55</v>
      </c>
      <c r="J71" s="45" t="s">
        <v>54</v>
      </c>
      <c r="K71" s="45" t="s">
        <v>59</v>
      </c>
      <c r="L71" s="45" t="s">
        <v>55</v>
      </c>
      <c r="M71" s="45" t="s">
        <v>54</v>
      </c>
      <c r="N71" s="45" t="s">
        <v>59</v>
      </c>
      <c r="O71" s="45" t="s">
        <v>55</v>
      </c>
      <c r="P71" s="45" t="s">
        <v>54</v>
      </c>
      <c r="Q71" s="45" t="s">
        <v>59</v>
      </c>
      <c r="R71" s="45" t="s">
        <v>55</v>
      </c>
      <c r="S71" s="45" t="s">
        <v>54</v>
      </c>
      <c r="T71" s="45" t="s">
        <v>59</v>
      </c>
      <c r="U71" s="45" t="s">
        <v>55</v>
      </c>
      <c r="V71" s="45" t="s">
        <v>54</v>
      </c>
      <c r="W71" s="45" t="s">
        <v>59</v>
      </c>
      <c r="X71" s="45" t="s">
        <v>55</v>
      </c>
      <c r="Y71" s="45" t="s">
        <v>54</v>
      </c>
      <c r="Z71" s="45" t="s">
        <v>59</v>
      </c>
      <c r="AA71" s="45" t="s">
        <v>55</v>
      </c>
      <c r="AB71" s="45" t="s">
        <v>54</v>
      </c>
      <c r="AC71" s="45" t="s">
        <v>59</v>
      </c>
      <c r="AD71" s="45" t="s">
        <v>55</v>
      </c>
      <c r="AE71" s="45" t="s">
        <v>54</v>
      </c>
      <c r="AF71" s="45" t="s">
        <v>59</v>
      </c>
      <c r="AG71" s="45" t="s">
        <v>55</v>
      </c>
      <c r="AH71" s="45" t="s">
        <v>54</v>
      </c>
      <c r="AI71" s="45" t="s">
        <v>59</v>
      </c>
      <c r="AJ71" s="45" t="s">
        <v>55</v>
      </c>
      <c r="AK71" s="45" t="s">
        <v>54</v>
      </c>
    </row>
    <row r="72" spans="1:38" ht="39" customHeight="1" x14ac:dyDescent="0.3">
      <c r="A72" t="s">
        <v>88</v>
      </c>
      <c r="B72" s="45">
        <v>61.075000000000003</v>
      </c>
      <c r="C72" s="45">
        <v>61.375</v>
      </c>
      <c r="D72" s="45">
        <v>62.004999999999995</v>
      </c>
      <c r="E72" s="45">
        <v>4.0750000000000002</v>
      </c>
      <c r="F72" s="45">
        <v>4.0975000000000001</v>
      </c>
      <c r="G72" s="45">
        <v>4.0925000000000002</v>
      </c>
      <c r="H72" s="45">
        <v>32.066666666666663</v>
      </c>
      <c r="I72" s="45">
        <v>34.137500000000003</v>
      </c>
      <c r="J72" s="45">
        <v>41.166666666666664</v>
      </c>
      <c r="K72" s="45">
        <v>42</v>
      </c>
      <c r="L72" s="45">
        <v>36.5</v>
      </c>
      <c r="M72" s="45">
        <v>44</v>
      </c>
      <c r="N72" s="45"/>
      <c r="O72" s="45">
        <v>27</v>
      </c>
      <c r="P72" s="45">
        <v>20</v>
      </c>
      <c r="Q72" s="45">
        <v>48.25</v>
      </c>
      <c r="R72" s="45">
        <v>48.333333333333336</v>
      </c>
      <c r="S72" s="45">
        <v>36</v>
      </c>
      <c r="T72" s="45">
        <v>50.375</v>
      </c>
      <c r="U72" s="45">
        <v>59.557499999999997</v>
      </c>
      <c r="V72" s="45">
        <v>46.347499999999997</v>
      </c>
      <c r="W72" s="45">
        <v>45.5</v>
      </c>
      <c r="X72" s="45">
        <v>57.800000000000004</v>
      </c>
      <c r="Y72" s="45">
        <v>50.125</v>
      </c>
      <c r="Z72" s="45">
        <v>45.1</v>
      </c>
      <c r="AA72" s="45">
        <v>50.666666666666664</v>
      </c>
      <c r="AB72" s="45">
        <v>50.75</v>
      </c>
      <c r="AC72" s="45">
        <v>58.5</v>
      </c>
      <c r="AD72" s="45">
        <v>59</v>
      </c>
      <c r="AE72" s="45"/>
      <c r="AF72" s="45">
        <v>55.7</v>
      </c>
      <c r="AG72" s="45">
        <v>50</v>
      </c>
      <c r="AH72" s="45">
        <v>48</v>
      </c>
      <c r="AI72" s="45">
        <v>50.35</v>
      </c>
      <c r="AJ72" s="45"/>
      <c r="AK72" s="45">
        <v>40</v>
      </c>
    </row>
    <row r="73" spans="1:38" ht="39" customHeight="1" x14ac:dyDescent="0.3">
      <c r="A73" t="s">
        <v>72</v>
      </c>
      <c r="B73" s="45">
        <v>66.646153846153851</v>
      </c>
      <c r="C73" s="45">
        <v>69.091666666666654</v>
      </c>
      <c r="D73" s="45">
        <v>65.203076923076935</v>
      </c>
      <c r="E73" s="45">
        <v>4.2123076923076921</v>
      </c>
      <c r="F73" s="45">
        <v>4.1366666666666676</v>
      </c>
      <c r="G73" s="45">
        <v>4.1646153846153844</v>
      </c>
      <c r="H73" s="45">
        <v>41.463636363636361</v>
      </c>
      <c r="I73" s="45">
        <v>40.104166666666664</v>
      </c>
      <c r="J73" s="45">
        <v>46.825833333333328</v>
      </c>
      <c r="K73" s="45">
        <v>52.679999999999993</v>
      </c>
      <c r="L73" s="45">
        <v>43.58625</v>
      </c>
      <c r="M73" s="45">
        <v>49.658888888888889</v>
      </c>
      <c r="N73" s="45">
        <v>58.333333333333336</v>
      </c>
      <c r="O73" s="45">
        <v>46.076666666666661</v>
      </c>
      <c r="P73" s="45">
        <v>51.955999999999996</v>
      </c>
      <c r="Q73" s="45">
        <v>47.12</v>
      </c>
      <c r="R73" s="45">
        <v>50.236249999999998</v>
      </c>
      <c r="S73" s="45">
        <v>44.63</v>
      </c>
      <c r="T73" s="45">
        <v>57.846153846153847</v>
      </c>
      <c r="U73" s="45">
        <v>62.06181818181819</v>
      </c>
      <c r="V73" s="45">
        <v>52.79461538461539</v>
      </c>
      <c r="W73" s="45">
        <v>54.779999999999994</v>
      </c>
      <c r="X73" s="45">
        <v>54.629999999999995</v>
      </c>
      <c r="Y73" s="45">
        <v>51.157777777777774</v>
      </c>
      <c r="Z73" s="45">
        <v>50.627272727272725</v>
      </c>
      <c r="AA73" s="45">
        <v>46.647000000000006</v>
      </c>
      <c r="AB73" s="45">
        <v>47.647500000000001</v>
      </c>
      <c r="AC73" s="45">
        <v>66.416666666666671</v>
      </c>
      <c r="AD73" s="45">
        <v>54.833333333333336</v>
      </c>
      <c r="AE73" s="45">
        <v>48.19</v>
      </c>
      <c r="AF73" s="45">
        <v>50.833333333333336</v>
      </c>
      <c r="AG73" s="45">
        <v>62.895000000000003</v>
      </c>
      <c r="AH73" s="45">
        <v>55.748333333333328</v>
      </c>
      <c r="AI73" s="45">
        <v>60.199999999999996</v>
      </c>
      <c r="AJ73" s="45">
        <v>64.265999999999991</v>
      </c>
      <c r="AK73" s="45">
        <v>49.733333333333327</v>
      </c>
    </row>
    <row r="74" spans="1:38" ht="39" customHeight="1" x14ac:dyDescent="0.3">
      <c r="A74" t="s">
        <v>71</v>
      </c>
      <c r="B74" s="45">
        <v>68.904858299595148</v>
      </c>
      <c r="C74" s="45">
        <v>68.419277108433747</v>
      </c>
      <c r="D74" s="45">
        <v>65.082857142857151</v>
      </c>
      <c r="E74" s="45">
        <v>4.2143668122270741</v>
      </c>
      <c r="F74" s="45">
        <v>4.1299141630901275</v>
      </c>
      <c r="G74" s="45">
        <v>4.1843428571428571</v>
      </c>
      <c r="H74" s="45">
        <v>44.382575757575758</v>
      </c>
      <c r="I74" s="45">
        <v>43.40587301587302</v>
      </c>
      <c r="J74" s="45">
        <v>51.108529411764707</v>
      </c>
      <c r="K74" s="45">
        <v>55.95384615384615</v>
      </c>
      <c r="L74" s="45">
        <v>49.280599999999993</v>
      </c>
      <c r="M74" s="45">
        <v>54.306730769230768</v>
      </c>
      <c r="N74" s="45">
        <v>53.256250000000001</v>
      </c>
      <c r="O74" s="45">
        <v>53.708064516129035</v>
      </c>
      <c r="P74" s="45">
        <v>66.150999999999996</v>
      </c>
      <c r="Q74" s="45">
        <v>47.636000000000003</v>
      </c>
      <c r="R74" s="45">
        <v>54.961111111111116</v>
      </c>
      <c r="S74" s="45">
        <v>50.752187499999998</v>
      </c>
      <c r="T74" s="45">
        <v>58.229230769230767</v>
      </c>
      <c r="U74" s="45">
        <v>61.253253968253965</v>
      </c>
      <c r="V74" s="45">
        <v>54.42</v>
      </c>
      <c r="W74" s="45">
        <v>56.537037037037038</v>
      </c>
      <c r="X74" s="45">
        <v>53.620399999999997</v>
      </c>
      <c r="Y74" s="45">
        <v>51.345818181818181</v>
      </c>
      <c r="Z74" s="45">
        <v>47.923913043478258</v>
      </c>
      <c r="AA74" s="45">
        <v>46.360399999999998</v>
      </c>
      <c r="AB74" s="45">
        <v>49.18244897959184</v>
      </c>
      <c r="AC74" s="45">
        <v>61.18272727272727</v>
      </c>
      <c r="AD74" s="45">
        <v>54.625</v>
      </c>
      <c r="AE74" s="45">
        <v>63</v>
      </c>
      <c r="AF74" s="45">
        <v>60.774999999999999</v>
      </c>
      <c r="AG74" s="45">
        <v>68.058235294117651</v>
      </c>
      <c r="AH74" s="45">
        <v>59.31545454545455</v>
      </c>
      <c r="AI74" s="45">
        <v>65.068749999999994</v>
      </c>
      <c r="AJ74" s="45">
        <v>69.891111111111115</v>
      </c>
      <c r="AK74" s="45">
        <v>56.1</v>
      </c>
    </row>
    <row r="76" spans="1:38" ht="39" customHeight="1" x14ac:dyDescent="0.3">
      <c r="C76" t="s">
        <v>98</v>
      </c>
      <c r="D76" t="s">
        <v>99</v>
      </c>
      <c r="E76" t="s">
        <v>71</v>
      </c>
      <c r="F76" t="s">
        <v>72</v>
      </c>
      <c r="G76" t="s">
        <v>88</v>
      </c>
    </row>
    <row r="77" spans="1:38" ht="39" customHeight="1" x14ac:dyDescent="0.3">
      <c r="B77" s="45" t="s">
        <v>58</v>
      </c>
      <c r="C77" s="51" t="s">
        <v>73</v>
      </c>
      <c r="D77" s="45" t="s">
        <v>59</v>
      </c>
      <c r="E77" s="45">
        <v>68.904858299595148</v>
      </c>
      <c r="F77" s="45">
        <v>66.646153846153851</v>
      </c>
      <c r="G77" s="45">
        <v>61.075000000000003</v>
      </c>
      <c r="AH77" s="51" t="s">
        <v>85</v>
      </c>
      <c r="AI77" s="45" t="s">
        <v>59</v>
      </c>
      <c r="AJ77" s="45">
        <v>4.0750000000000002</v>
      </c>
      <c r="AK77" s="45">
        <v>4.2123076923076921</v>
      </c>
      <c r="AL77" s="45">
        <v>4.2143668122270741</v>
      </c>
    </row>
    <row r="78" spans="1:38" ht="39" customHeight="1" x14ac:dyDescent="0.3">
      <c r="B78" s="45"/>
      <c r="C78" s="52"/>
      <c r="D78" s="45" t="s">
        <v>55</v>
      </c>
      <c r="E78" s="45">
        <v>68.419277108433747</v>
      </c>
      <c r="F78" s="45">
        <v>69.091666666666654</v>
      </c>
      <c r="G78" s="45">
        <v>61.375</v>
      </c>
      <c r="AH78" s="52"/>
      <c r="AI78" s="45" t="s">
        <v>55</v>
      </c>
      <c r="AJ78" s="45">
        <v>4.0975000000000001</v>
      </c>
      <c r="AK78" s="45">
        <v>4.1366666666666676</v>
      </c>
      <c r="AL78" s="45">
        <v>4.1299141630901275</v>
      </c>
    </row>
    <row r="79" spans="1:38" ht="39" customHeight="1" x14ac:dyDescent="0.3">
      <c r="B79" s="45"/>
      <c r="C79" s="53"/>
      <c r="D79" s="45" t="s">
        <v>54</v>
      </c>
      <c r="E79" s="45">
        <v>65.082857142857151</v>
      </c>
      <c r="F79" s="45">
        <v>65.203076923076935</v>
      </c>
      <c r="G79" s="45">
        <v>62.004999999999995</v>
      </c>
      <c r="AH79" s="53"/>
      <c r="AI79" s="45" t="s">
        <v>54</v>
      </c>
      <c r="AJ79" s="45">
        <v>4.0925000000000002</v>
      </c>
      <c r="AK79" s="45">
        <v>4.1646153846153844</v>
      </c>
      <c r="AL79" s="45">
        <v>4.1843428571428571</v>
      </c>
    </row>
    <row r="80" spans="1:38" ht="39" customHeight="1" x14ac:dyDescent="0.3">
      <c r="B80" s="45"/>
      <c r="C80" s="51" t="s">
        <v>84</v>
      </c>
      <c r="D80" s="45" t="s">
        <v>59</v>
      </c>
      <c r="E80" s="45">
        <v>44.382575757575758</v>
      </c>
      <c r="F80" s="45">
        <v>41.463636363636361</v>
      </c>
      <c r="G80" s="45">
        <v>32.066666666666663</v>
      </c>
    </row>
    <row r="81" spans="2:7" ht="39" customHeight="1" x14ac:dyDescent="0.3">
      <c r="B81" s="45"/>
      <c r="C81" s="52"/>
      <c r="D81" s="45" t="s">
        <v>55</v>
      </c>
      <c r="E81" s="45">
        <v>43.40587301587302</v>
      </c>
      <c r="F81" s="45">
        <v>40.104166666666664</v>
      </c>
      <c r="G81" s="45">
        <v>34.137500000000003</v>
      </c>
    </row>
    <row r="82" spans="2:7" ht="39" customHeight="1" x14ac:dyDescent="0.3">
      <c r="B82" s="45"/>
      <c r="C82" s="53"/>
      <c r="D82" s="45" t="s">
        <v>54</v>
      </c>
      <c r="E82" s="45">
        <v>51.108529411764707</v>
      </c>
      <c r="F82" s="45">
        <v>46.825833333333328</v>
      </c>
      <c r="G82" s="45">
        <v>41.166666666666664</v>
      </c>
    </row>
    <row r="83" spans="2:7" ht="39" customHeight="1" x14ac:dyDescent="0.3">
      <c r="B83" s="45"/>
      <c r="C83" s="51" t="s">
        <v>75</v>
      </c>
      <c r="D83" s="45" t="s">
        <v>59</v>
      </c>
      <c r="E83" s="45">
        <v>55.95384615384615</v>
      </c>
      <c r="F83" s="45">
        <v>52.679999999999993</v>
      </c>
      <c r="G83" s="45">
        <v>42</v>
      </c>
    </row>
    <row r="84" spans="2:7" ht="39" customHeight="1" x14ac:dyDescent="0.3">
      <c r="B84" s="45"/>
      <c r="C84" s="52"/>
      <c r="D84" s="45" t="s">
        <v>55</v>
      </c>
      <c r="E84" s="45">
        <v>49.280599999999993</v>
      </c>
      <c r="F84" s="45">
        <v>43.58625</v>
      </c>
      <c r="G84" s="45">
        <v>36.5</v>
      </c>
    </row>
    <row r="85" spans="2:7" ht="39" customHeight="1" x14ac:dyDescent="0.3">
      <c r="B85" s="45"/>
      <c r="C85" s="53"/>
      <c r="D85" s="45" t="s">
        <v>54</v>
      </c>
      <c r="E85" s="45">
        <v>54.306730769230768</v>
      </c>
      <c r="F85" s="45">
        <v>49.658888888888889</v>
      </c>
      <c r="G85" s="45">
        <v>44</v>
      </c>
    </row>
    <row r="86" spans="2:7" ht="39" customHeight="1" x14ac:dyDescent="0.3">
      <c r="B86" s="45"/>
      <c r="C86" s="51" t="s">
        <v>76</v>
      </c>
      <c r="D86" s="45" t="s">
        <v>59</v>
      </c>
      <c r="E86" s="45">
        <v>53.256250000000001</v>
      </c>
      <c r="F86" s="45">
        <v>58.333333333333336</v>
      </c>
      <c r="G86" s="45">
        <v>0</v>
      </c>
    </row>
    <row r="87" spans="2:7" ht="39" customHeight="1" x14ac:dyDescent="0.3">
      <c r="B87" s="45"/>
      <c r="C87" s="52"/>
      <c r="D87" s="45" t="s">
        <v>55</v>
      </c>
      <c r="E87" s="45">
        <v>53.708064516129035</v>
      </c>
      <c r="F87" s="45">
        <v>46.076666666666661</v>
      </c>
      <c r="G87" s="45">
        <v>27</v>
      </c>
    </row>
    <row r="88" spans="2:7" ht="39" customHeight="1" x14ac:dyDescent="0.3">
      <c r="B88" s="45"/>
      <c r="C88" s="53"/>
      <c r="D88" s="45" t="s">
        <v>54</v>
      </c>
      <c r="E88" s="45">
        <v>66.150999999999996</v>
      </c>
      <c r="F88" s="45">
        <v>51.955999999999996</v>
      </c>
      <c r="G88" s="45">
        <v>20</v>
      </c>
    </row>
    <row r="89" spans="2:7" ht="39" customHeight="1" x14ac:dyDescent="0.3">
      <c r="B89" s="45"/>
      <c r="C89" s="51" t="s">
        <v>77</v>
      </c>
      <c r="D89" s="45" t="s">
        <v>59</v>
      </c>
      <c r="E89" s="45">
        <v>47.636000000000003</v>
      </c>
      <c r="F89" s="45">
        <v>47.12</v>
      </c>
      <c r="G89" s="45">
        <v>48.25</v>
      </c>
    </row>
    <row r="90" spans="2:7" ht="39" customHeight="1" x14ac:dyDescent="0.3">
      <c r="B90" s="45"/>
      <c r="C90" s="52"/>
      <c r="D90" s="45" t="s">
        <v>55</v>
      </c>
      <c r="E90" s="45">
        <v>54.961111111111116</v>
      </c>
      <c r="F90" s="45">
        <v>50.236249999999998</v>
      </c>
      <c r="G90" s="45">
        <v>48.333333333333336</v>
      </c>
    </row>
    <row r="91" spans="2:7" ht="39" customHeight="1" x14ac:dyDescent="0.3">
      <c r="B91" s="45"/>
      <c r="C91" s="53"/>
      <c r="D91" s="45" t="s">
        <v>54</v>
      </c>
      <c r="E91" s="45">
        <v>50.752187499999998</v>
      </c>
      <c r="F91" s="45">
        <v>44.63</v>
      </c>
      <c r="G91" s="45">
        <v>36</v>
      </c>
    </row>
    <row r="92" spans="2:7" ht="39" customHeight="1" x14ac:dyDescent="0.3">
      <c r="B92" s="45"/>
      <c r="C92" s="51" t="s">
        <v>78</v>
      </c>
      <c r="D92" s="45" t="s">
        <v>59</v>
      </c>
      <c r="E92" s="45">
        <v>58.229230769230767</v>
      </c>
      <c r="F92" s="45">
        <v>57.846153846153847</v>
      </c>
      <c r="G92" s="45">
        <v>50.375</v>
      </c>
    </row>
    <row r="93" spans="2:7" ht="39" customHeight="1" x14ac:dyDescent="0.3">
      <c r="B93" s="45"/>
      <c r="C93" s="52"/>
      <c r="D93" s="45" t="s">
        <v>55</v>
      </c>
      <c r="E93" s="45">
        <v>61.253253968253965</v>
      </c>
      <c r="F93" s="45">
        <v>62.06181818181819</v>
      </c>
      <c r="G93" s="45">
        <v>59.557499999999997</v>
      </c>
    </row>
    <row r="94" spans="2:7" ht="39" customHeight="1" x14ac:dyDescent="0.3">
      <c r="B94" s="45"/>
      <c r="C94" s="53"/>
      <c r="D94" s="45" t="s">
        <v>54</v>
      </c>
      <c r="E94" s="45">
        <v>54.42</v>
      </c>
      <c r="F94" s="45">
        <v>52.79461538461539</v>
      </c>
      <c r="G94" s="45">
        <v>46.347499999999997</v>
      </c>
    </row>
    <row r="95" spans="2:7" ht="39" customHeight="1" x14ac:dyDescent="0.3">
      <c r="B95" s="45"/>
      <c r="C95" s="51" t="s">
        <v>79</v>
      </c>
      <c r="D95" s="45" t="s">
        <v>59</v>
      </c>
      <c r="E95" s="45">
        <v>56.537037037037038</v>
      </c>
      <c r="F95" s="45">
        <v>54.779999999999994</v>
      </c>
      <c r="G95" s="45">
        <v>45.5</v>
      </c>
    </row>
    <row r="96" spans="2:7" ht="39" customHeight="1" x14ac:dyDescent="0.3">
      <c r="B96" s="45"/>
      <c r="C96" s="52"/>
      <c r="D96" s="45" t="s">
        <v>55</v>
      </c>
      <c r="E96" s="45">
        <v>53.620399999999997</v>
      </c>
      <c r="F96" s="45">
        <v>54.629999999999995</v>
      </c>
      <c r="G96" s="45">
        <v>57.800000000000004</v>
      </c>
    </row>
    <row r="97" spans="2:7" ht="39" customHeight="1" x14ac:dyDescent="0.3">
      <c r="B97" s="45"/>
      <c r="C97" s="53"/>
      <c r="D97" s="45" t="s">
        <v>54</v>
      </c>
      <c r="E97" s="45">
        <v>51.345818181818181</v>
      </c>
      <c r="F97" s="45">
        <v>51.157777777777774</v>
      </c>
      <c r="G97" s="45">
        <v>50.125</v>
      </c>
    </row>
    <row r="98" spans="2:7" ht="39" customHeight="1" x14ac:dyDescent="0.3">
      <c r="B98" s="45"/>
      <c r="C98" s="51" t="s">
        <v>80</v>
      </c>
      <c r="D98" s="45" t="s">
        <v>59</v>
      </c>
      <c r="E98" s="45">
        <v>47.923913043478258</v>
      </c>
      <c r="F98" s="45">
        <v>50.627272727272725</v>
      </c>
      <c r="G98" s="45">
        <v>45.1</v>
      </c>
    </row>
    <row r="99" spans="2:7" ht="39" customHeight="1" x14ac:dyDescent="0.3">
      <c r="B99" s="45"/>
      <c r="C99" s="52"/>
      <c r="D99" s="45" t="s">
        <v>55</v>
      </c>
      <c r="E99" s="45">
        <v>46.360399999999998</v>
      </c>
      <c r="F99" s="45">
        <v>46.647000000000006</v>
      </c>
      <c r="G99" s="45">
        <v>50.666666666666664</v>
      </c>
    </row>
    <row r="100" spans="2:7" ht="39" customHeight="1" x14ac:dyDescent="0.3">
      <c r="B100" s="45"/>
      <c r="C100" s="53"/>
      <c r="D100" s="45" t="s">
        <v>54</v>
      </c>
      <c r="E100" s="45">
        <v>49.18244897959184</v>
      </c>
      <c r="F100" s="45">
        <v>47.647500000000001</v>
      </c>
      <c r="G100" s="45">
        <v>50.75</v>
      </c>
    </row>
    <row r="101" spans="2:7" ht="39" customHeight="1" x14ac:dyDescent="0.3">
      <c r="B101" s="45"/>
      <c r="C101" s="51" t="s">
        <v>81</v>
      </c>
      <c r="D101" s="45" t="s">
        <v>59</v>
      </c>
      <c r="E101" s="45">
        <v>61.18272727272727</v>
      </c>
      <c r="F101" s="45">
        <v>66.416666666666671</v>
      </c>
      <c r="G101" s="45">
        <v>58.5</v>
      </c>
    </row>
    <row r="102" spans="2:7" ht="39" customHeight="1" x14ac:dyDescent="0.3">
      <c r="B102" s="45"/>
      <c r="C102" s="52"/>
      <c r="D102" s="45" t="s">
        <v>55</v>
      </c>
      <c r="E102" s="45">
        <v>54.625</v>
      </c>
      <c r="F102" s="45">
        <v>54.833333333333336</v>
      </c>
      <c r="G102" s="45">
        <v>59</v>
      </c>
    </row>
    <row r="103" spans="2:7" ht="39" customHeight="1" x14ac:dyDescent="0.3">
      <c r="B103" s="45"/>
      <c r="C103" s="53"/>
      <c r="D103" s="45" t="s">
        <v>54</v>
      </c>
      <c r="E103" s="45">
        <v>63</v>
      </c>
      <c r="F103" s="45">
        <v>48.19</v>
      </c>
      <c r="G103" s="45">
        <v>0</v>
      </c>
    </row>
    <row r="104" spans="2:7" ht="39" customHeight="1" x14ac:dyDescent="0.3">
      <c r="B104" s="45"/>
      <c r="C104" s="51" t="s">
        <v>82</v>
      </c>
      <c r="D104" s="45" t="s">
        <v>59</v>
      </c>
      <c r="E104" s="45">
        <v>60.774999999999999</v>
      </c>
      <c r="F104" s="45">
        <v>50.833333333333336</v>
      </c>
      <c r="G104" s="45">
        <v>55.7</v>
      </c>
    </row>
    <row r="105" spans="2:7" ht="39" customHeight="1" x14ac:dyDescent="0.3">
      <c r="B105" s="45"/>
      <c r="C105" s="52"/>
      <c r="D105" s="45" t="s">
        <v>55</v>
      </c>
      <c r="E105" s="45">
        <v>68.058235294117651</v>
      </c>
      <c r="F105" s="45">
        <v>62.895000000000003</v>
      </c>
      <c r="G105" s="45">
        <v>50</v>
      </c>
    </row>
    <row r="106" spans="2:7" ht="39" customHeight="1" x14ac:dyDescent="0.3">
      <c r="B106" s="45"/>
      <c r="C106" s="53"/>
      <c r="D106" s="45" t="s">
        <v>54</v>
      </c>
      <c r="E106" s="45">
        <v>59.31545454545455</v>
      </c>
      <c r="F106" s="45">
        <v>55.748333333333328</v>
      </c>
      <c r="G106" s="45">
        <v>48</v>
      </c>
    </row>
    <row r="107" spans="2:7" ht="39" customHeight="1" x14ac:dyDescent="0.3">
      <c r="B107" s="45"/>
      <c r="C107" s="51" t="s">
        <v>83</v>
      </c>
      <c r="D107" s="45" t="s">
        <v>59</v>
      </c>
      <c r="E107" s="45">
        <v>65.068749999999994</v>
      </c>
      <c r="F107" s="45">
        <v>60.199999999999996</v>
      </c>
      <c r="G107" s="45">
        <v>50.35</v>
      </c>
    </row>
    <row r="108" spans="2:7" ht="39" customHeight="1" x14ac:dyDescent="0.3">
      <c r="B108" s="45"/>
      <c r="C108" s="52"/>
      <c r="D108" s="45" t="s">
        <v>55</v>
      </c>
      <c r="E108" s="45">
        <v>69.891111111111115</v>
      </c>
      <c r="F108" s="45">
        <v>64.265999999999991</v>
      </c>
      <c r="G108" s="45">
        <v>0</v>
      </c>
    </row>
    <row r="109" spans="2:7" ht="39" customHeight="1" x14ac:dyDescent="0.3">
      <c r="B109" s="45"/>
      <c r="C109" s="53"/>
      <c r="D109" s="45" t="s">
        <v>54</v>
      </c>
      <c r="E109" s="45">
        <v>56.1</v>
      </c>
      <c r="F109" s="45">
        <v>49.733333333333327</v>
      </c>
      <c r="G109" s="45">
        <v>40</v>
      </c>
    </row>
  </sheetData>
  <mergeCells count="62">
    <mergeCell ref="C95:C97"/>
    <mergeCell ref="C98:C100"/>
    <mergeCell ref="C101:C103"/>
    <mergeCell ref="C104:C106"/>
    <mergeCell ref="C107:C109"/>
    <mergeCell ref="AH77:AH79"/>
    <mergeCell ref="C80:C82"/>
    <mergeCell ref="C83:C85"/>
    <mergeCell ref="C86:C88"/>
    <mergeCell ref="C89:C91"/>
    <mergeCell ref="C92:C94"/>
    <mergeCell ref="C77:C79"/>
    <mergeCell ref="B70:D70"/>
    <mergeCell ref="E70:G70"/>
    <mergeCell ref="H70:J70"/>
    <mergeCell ref="K70:M70"/>
    <mergeCell ref="N70:P70"/>
    <mergeCell ref="Q70:S70"/>
    <mergeCell ref="T70:V70"/>
    <mergeCell ref="W70:Y70"/>
    <mergeCell ref="Z70:AB70"/>
    <mergeCell ref="AC70:AE70"/>
    <mergeCell ref="AF70:AH70"/>
    <mergeCell ref="AI70:AK70"/>
    <mergeCell ref="O31:O36"/>
    <mergeCell ref="P31:P32"/>
    <mergeCell ref="P33:P34"/>
    <mergeCell ref="P35:P36"/>
    <mergeCell ref="Z29:AB29"/>
    <mergeCell ref="AC29:AE29"/>
    <mergeCell ref="AF29:AH29"/>
    <mergeCell ref="H29:J29"/>
    <mergeCell ref="K29:M29"/>
    <mergeCell ref="N29:P29"/>
    <mergeCell ref="Q29:S29"/>
    <mergeCell ref="T29:V29"/>
    <mergeCell ref="W29:Y29"/>
    <mergeCell ref="C49:C51"/>
    <mergeCell ref="C52:C54"/>
    <mergeCell ref="C55:C57"/>
    <mergeCell ref="C58:C60"/>
    <mergeCell ref="C61:C63"/>
    <mergeCell ref="E29:G29"/>
    <mergeCell ref="B31:B63"/>
    <mergeCell ref="C31:C33"/>
    <mergeCell ref="C34:C36"/>
    <mergeCell ref="C37:C39"/>
    <mergeCell ref="C40:C42"/>
    <mergeCell ref="C43:C45"/>
    <mergeCell ref="C46:C48"/>
    <mergeCell ref="AH1:AJ1"/>
    <mergeCell ref="P1:R1"/>
    <mergeCell ref="S1:U1"/>
    <mergeCell ref="V1:X1"/>
    <mergeCell ref="Y1:AA1"/>
    <mergeCell ref="AB1:AD1"/>
    <mergeCell ref="AE1:AG1"/>
    <mergeCell ref="D1:F1"/>
    <mergeCell ref="G1:I1"/>
    <mergeCell ref="J1:L1"/>
    <mergeCell ref="M1:O1"/>
    <mergeCell ref="B3: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Диаграммы</vt:lpstr>
      </vt:variant>
      <vt:variant>
        <vt:i4>4</vt:i4>
      </vt:variant>
    </vt:vector>
  </HeadingPairs>
  <TitlesOfParts>
    <vt:vector size="9" baseType="lpstr">
      <vt:lpstr>мониторинг КЛАСТЕР1</vt:lpstr>
      <vt:lpstr>динамика КЛАСТЕР1</vt:lpstr>
      <vt:lpstr>мониторинг КЛАСТЕР2</vt:lpstr>
      <vt:lpstr>динамика КЛАСТЕР2</vt:lpstr>
      <vt:lpstr>Лист3</vt:lpstr>
      <vt:lpstr>ГИА-11</vt:lpstr>
      <vt:lpstr>ГИА-9</vt:lpstr>
      <vt:lpstr>ВПР-4</vt:lpstr>
      <vt:lpstr>АТТЕСТАЦИЯ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rcoi_4</dc:creator>
  <cp:lastModifiedBy>rcoi_4</cp:lastModifiedBy>
  <dcterms:created xsi:type="dcterms:W3CDTF">2020-06-17T05:34:00Z</dcterms:created>
  <dcterms:modified xsi:type="dcterms:W3CDTF">2020-06-23T14:37:04Z</dcterms:modified>
</cp:coreProperties>
</file>